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5" yWindow="-75" windowWidth="28785" windowHeight="12525" activeTab="1"/>
  </bookViews>
  <sheets>
    <sheet name="NASLOVNICA" sheetId="7" r:id="rId1"/>
    <sheet name="PODACI" sheetId="8" r:id="rId2"/>
    <sheet name="PRIJENOS GUBITKA" sheetId="11" r:id="rId3"/>
    <sheet name="FRONT PAGE" sheetId="9" r:id="rId4"/>
    <sheet name="DATA" sheetId="10" r:id="rId5"/>
    <sheet name="LOSS CARRIED FORWARD" sheetId="12" r:id="rId6"/>
  </sheets>
  <definedNames>
    <definedName name="_xlnm.Print_Area" localSheetId="4">DATA!$A$1:$E$95</definedName>
    <definedName name="_xlnm.Print_Area" localSheetId="1">PODACI!$A$1:$E$95</definedName>
  </definedNames>
  <calcPr calcId="145621"/>
</workbook>
</file>

<file path=xl/calcChain.xml><?xml version="1.0" encoding="utf-8"?>
<calcChain xmlns="http://schemas.openxmlformats.org/spreadsheetml/2006/main">
  <c r="D42" i="8" l="1"/>
  <c r="D45" i="8"/>
  <c r="D12" i="10" l="1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11" i="10"/>
  <c r="D13" i="12"/>
  <c r="B13" i="12"/>
  <c r="C94" i="10"/>
  <c r="D94" i="10"/>
  <c r="D32" i="8"/>
  <c r="D48" i="8" s="1"/>
  <c r="D50" i="8" s="1"/>
  <c r="B26" i="9"/>
  <c r="B25" i="9"/>
  <c r="D7" i="12" l="1"/>
  <c r="E7" i="12"/>
  <c r="F7" i="12"/>
  <c r="G7" i="12"/>
  <c r="H7" i="12"/>
  <c r="D8" i="12"/>
  <c r="E8" i="12"/>
  <c r="F8" i="12"/>
  <c r="G8" i="12"/>
  <c r="H8" i="12"/>
  <c r="C7" i="12"/>
  <c r="C8" i="12"/>
  <c r="C6" i="12"/>
  <c r="D4" i="12"/>
  <c r="E4" i="12" s="1"/>
  <c r="F4" i="12" s="1"/>
  <c r="G4" i="12" s="1"/>
  <c r="H4" i="12" s="1"/>
  <c r="C9" i="11"/>
  <c r="D6" i="11" s="1"/>
  <c r="D4" i="11"/>
  <c r="E4" i="11" s="1"/>
  <c r="F4" i="11" s="1"/>
  <c r="G4" i="11" s="1"/>
  <c r="H4" i="11" s="1"/>
  <c r="D9" i="11" l="1"/>
  <c r="D9" i="12" s="1"/>
  <c r="D6" i="12"/>
  <c r="C9" i="12"/>
  <c r="D75" i="8"/>
  <c r="D70" i="8"/>
  <c r="D80" i="8" s="1"/>
  <c r="D63" i="8"/>
  <c r="D59" i="8"/>
  <c r="D8" i="8"/>
  <c r="D7" i="8"/>
  <c r="E6" i="11" l="1"/>
  <c r="E6" i="12" s="1"/>
  <c r="D81" i="8"/>
  <c r="D55" i="8" l="1"/>
  <c r="E9" i="11"/>
  <c r="E9" i="12" s="1"/>
  <c r="D87" i="10"/>
  <c r="D85" i="10"/>
  <c r="D79" i="10"/>
  <c r="D78" i="10"/>
  <c r="D77" i="10"/>
  <c r="D76" i="10"/>
  <c r="D74" i="10"/>
  <c r="D73" i="10"/>
  <c r="D72" i="10"/>
  <c r="D71" i="10"/>
  <c r="D69" i="10"/>
  <c r="D68" i="10"/>
  <c r="D67" i="10"/>
  <c r="D66" i="10"/>
  <c r="D65" i="10"/>
  <c r="D64" i="10"/>
  <c r="D49" i="10"/>
  <c r="D44" i="10"/>
  <c r="D43" i="10"/>
  <c r="D42" i="10"/>
  <c r="D41" i="10"/>
  <c r="D40" i="10"/>
  <c r="D39" i="10"/>
  <c r="D38" i="10"/>
  <c r="D37" i="10"/>
  <c r="D36" i="10"/>
  <c r="D35" i="10"/>
  <c r="D6" i="10"/>
  <c r="D5" i="10"/>
  <c r="U11" i="9"/>
  <c r="M11" i="9"/>
  <c r="D58" i="8" l="1"/>
  <c r="D60" i="8" s="1"/>
  <c r="D84" i="8" s="1"/>
  <c r="D86" i="8" s="1"/>
  <c r="D88" i="8" s="1"/>
  <c r="F6" i="11"/>
  <c r="F6" i="12" s="1"/>
  <c r="D75" i="10"/>
  <c r="D70" i="10"/>
  <c r="D63" i="10"/>
  <c r="D59" i="10"/>
  <c r="D89" i="8" l="1"/>
  <c r="D90" i="8"/>
  <c r="F9" i="11"/>
  <c r="D45" i="10"/>
  <c r="D32" i="10"/>
  <c r="D8" i="10"/>
  <c r="G6" i="11" l="1"/>
  <c r="F9" i="12"/>
  <c r="D81" i="10"/>
  <c r="D80" i="10"/>
  <c r="D7" i="10"/>
  <c r="D50" i="10"/>
  <c r="D48" i="10"/>
  <c r="G9" i="11" l="1"/>
  <c r="G6" i="12"/>
  <c r="D53" i="10"/>
  <c r="G9" i="12" l="1"/>
  <c r="H6" i="11"/>
  <c r="D58" i="10"/>
  <c r="D55" i="10"/>
  <c r="D54" i="10"/>
  <c r="H9" i="11" l="1"/>
  <c r="H6" i="12"/>
  <c r="D60" i="10"/>
  <c r="H9" i="12" l="1"/>
  <c r="D84" i="10"/>
  <c r="D86" i="10" l="1"/>
  <c r="D90" i="10"/>
  <c r="D88" i="10"/>
  <c r="D89" i="10"/>
</calcChain>
</file>

<file path=xl/sharedStrings.xml><?xml version="1.0" encoding="utf-8"?>
<sst xmlns="http://schemas.openxmlformats.org/spreadsheetml/2006/main" count="364" uniqueCount="278">
  <si>
    <t>MINISTARSTVO FINANCIJA</t>
  </si>
  <si>
    <t>OBRAZAC PD</t>
  </si>
  <si>
    <t>POREZNA UPRAVA</t>
  </si>
  <si>
    <t>PRIJAVA POREZA NA DOBIT</t>
  </si>
  <si>
    <t>do</t>
  </si>
  <si>
    <t>(dan, mjesec, godina)</t>
  </si>
  <si>
    <t>Potvrda primitka prijave</t>
  </si>
  <si>
    <t>(popunjava Porezna uprava)</t>
  </si>
  <si>
    <t>(nadnevak)</t>
  </si>
  <si>
    <t>UTVRĐIVANJE POREZNE OSNOVICE I POREZNE OBVEZE</t>
  </si>
  <si>
    <t>Opis</t>
  </si>
  <si>
    <t>1.</t>
  </si>
  <si>
    <t>UKUPNI PRIHODI</t>
  </si>
  <si>
    <t>2.</t>
  </si>
  <si>
    <t>UKUPNI RASHODI</t>
  </si>
  <si>
    <t>3.</t>
  </si>
  <si>
    <t>4.</t>
  </si>
  <si>
    <t>II. POVEĆANJE DOBITI/SMANJENJE GUBITKA</t>
  </si>
  <si>
    <t>5.</t>
  </si>
  <si>
    <t>Amortizacija (čl. 12. st. 13., 16., 17., 18. i 19. Zakona)</t>
  </si>
  <si>
    <t>6.</t>
  </si>
  <si>
    <t>50% troškova reprezentacije (čl. 7. st. 1. t. 3. Zakona)</t>
  </si>
  <si>
    <t>7.</t>
  </si>
  <si>
    <t>Iznos nepriznatih troškova za osobni prijevoz (čl. 7. st. 1. t. 4. Zakona)</t>
  </si>
  <si>
    <t>8.</t>
  </si>
  <si>
    <t>9.</t>
  </si>
  <si>
    <t>10.</t>
  </si>
  <si>
    <t>11.</t>
  </si>
  <si>
    <t>Troškovi kazni za prekršaje i prijestupe (čl. 7. st. 1. t. 7. Zakona)</t>
  </si>
  <si>
    <t>12.</t>
  </si>
  <si>
    <t>13.</t>
  </si>
  <si>
    <t>Povlastice i drugi oblici imovinskih koristi (čl. 7. st. 1. t .9. Zakona)</t>
  </si>
  <si>
    <t>14.</t>
  </si>
  <si>
    <t>Rashodi darovanja iznad propisanih svota (čl. 7. st. 1. t. 10. Zakona)</t>
  </si>
  <si>
    <t>15.</t>
  </si>
  <si>
    <t>Kamate na zajmove dioničara i članova društva (čl. 8. Zakona)</t>
  </si>
  <si>
    <t>16.</t>
  </si>
  <si>
    <t>Kamate između povezanih osoba (čl. 14. Zakona)</t>
  </si>
  <si>
    <t>17.</t>
  </si>
  <si>
    <t>Rashodi od nerealiziranih gubitaka (čl. 7. st. 1. t. 1. Zakona)</t>
  </si>
  <si>
    <t>18.</t>
  </si>
  <si>
    <t>Amortizacija iznad propisanih stopa 
(čl. 12. st. 5. i 6. Zakona i čl. 22. Pravilnika)</t>
  </si>
  <si>
    <t>19.</t>
  </si>
  <si>
    <t>20.</t>
  </si>
  <si>
    <t>Vrijednosno usklađenje i otpis potraživanja (čl. 9. Zakona)</t>
  </si>
  <si>
    <t>21.</t>
  </si>
  <si>
    <t>Vrijednosno usklađenje zaliha (čl. 10. Zakona)</t>
  </si>
  <si>
    <t>22.</t>
  </si>
  <si>
    <t>Vrijednosno usklađenje financijske imovine (čl. 10. Zakona)</t>
  </si>
  <si>
    <t>23.</t>
  </si>
  <si>
    <t>Troškovi rezerviranja (čl. 11. Zakona)</t>
  </si>
  <si>
    <t>24.</t>
  </si>
  <si>
    <t>25.</t>
  </si>
  <si>
    <t>26.</t>
  </si>
  <si>
    <t>27.</t>
  </si>
  <si>
    <t>Prihodi od dividendi i udjela u dobiti (čl. 6. st. 1. t. 1. Zakona)</t>
  </si>
  <si>
    <t>28.</t>
  </si>
  <si>
    <t>29.</t>
  </si>
  <si>
    <t>Prihodi od naplaćenih otpisanih potraživanja (čl. 6. st. 1. t. 3. Zakona)</t>
  </si>
  <si>
    <t>30.</t>
  </si>
  <si>
    <t>31.</t>
  </si>
  <si>
    <t>32.</t>
  </si>
  <si>
    <t>Smanjenje dobiti zbog promjene metode utvrđivanja porezne osnovice (čl. 16. Zakona)</t>
  </si>
  <si>
    <t>33.</t>
  </si>
  <si>
    <t>Trošak amortizacije koji ranije nije bio priznat (čl. 6. st. 1. t. 4. Zakona)</t>
  </si>
  <si>
    <t>34.</t>
  </si>
  <si>
    <t>Ukupni iznos državnih potpora, čl. 6. st. 1. t. 5. (r. br. 34.1. i r. br. 34.2.)</t>
  </si>
  <si>
    <t>34.1.</t>
  </si>
  <si>
    <t>Državna potpora za obrazovanje i izobrazbu (čl. 14. Pravilnika)</t>
  </si>
  <si>
    <t>34.2.</t>
  </si>
  <si>
    <t>Državna potpora za istraživačko razvojne projekte (čl.15. Pravilnika)</t>
  </si>
  <si>
    <t>35.</t>
  </si>
  <si>
    <t>IV. POREZNA OSNOVICA</t>
  </si>
  <si>
    <t>36.</t>
  </si>
  <si>
    <t>Dobit / gubitak nakon povećanja i smanjenja
(r. br. 3. + r. br. 26. – r. br. 35.) ili (r. br. 4. – r. br. 26. + r. br. 35.)</t>
  </si>
  <si>
    <t>37.</t>
  </si>
  <si>
    <t>Preneseni porezni gubitak (čl. 17. Zakona)</t>
  </si>
  <si>
    <t>38.</t>
  </si>
  <si>
    <t>V. POREZNI GUBITAK</t>
  </si>
  <si>
    <t>39.</t>
  </si>
  <si>
    <t>40.</t>
  </si>
  <si>
    <t>41.</t>
  </si>
  <si>
    <t>Porezni gubitak za prijenos (r. br. 39. - r. br. 40.)</t>
  </si>
  <si>
    <t>VI. POREZNA OBVEZA</t>
  </si>
  <si>
    <t>42.</t>
  </si>
  <si>
    <t>Porezna osnovica (r. br. 38.)</t>
  </si>
  <si>
    <t>43.</t>
  </si>
  <si>
    <t>Porezna stopa (čl. 28. Zakona)</t>
  </si>
  <si>
    <t>44.</t>
  </si>
  <si>
    <t>Porezna obveza (r. br. 42. x r. br. 43.)</t>
  </si>
  <si>
    <t>VII. POREZNE OLAKŠICE, OSLOBOĐENJA I POTICAJI</t>
  </si>
  <si>
    <t>45.</t>
  </si>
  <si>
    <t>Olakšice i oslobođenja za potpomognuta područja (r. br. 46. + r. br. 47.)</t>
  </si>
  <si>
    <t>46.</t>
  </si>
  <si>
    <t>Olakšice i oslobođenja na području I. skupine i na području Grada Vukovara (čl. 48.a st. 1. Zakona i čl. 42. Pravilnika)</t>
  </si>
  <si>
    <t>47.</t>
  </si>
  <si>
    <t>Olakšice i oslobođenja na području II. skupine  (čl. 48.a st. 2. Zakona i čl. 42. Pravilnika)</t>
  </si>
  <si>
    <t>49.</t>
  </si>
  <si>
    <t>49.1.</t>
  </si>
  <si>
    <t>Iznos olakšice za mikropoduzetnike uz primjenu umanjene stope za 50%</t>
  </si>
  <si>
    <t>49.2.</t>
  </si>
  <si>
    <t>Iznos olakšice uz primjenu umanjene stope za 50%</t>
  </si>
  <si>
    <t>Iznos olakšice uz primjenu umanjene stope za 75%</t>
  </si>
  <si>
    <t>Iznos olakšice uz primjenu umanjene stope za 100%</t>
  </si>
  <si>
    <t>50.</t>
  </si>
  <si>
    <t>Olakšice prema čl. 25. Zakona o poticanju ulaganja i čl. 43.a st. 3. Pravilnika
(r. br. 50.1. + r. br. 50.2. + r. br. 50.3. + r. br. 50.4.)</t>
  </si>
  <si>
    <t>50.1.</t>
  </si>
  <si>
    <t>Iznos olakšice uz primjenu umanjene stope za 65%</t>
  </si>
  <si>
    <t>Iznos olakšice uz primjenu umanjene stope za 85%</t>
  </si>
  <si>
    <t>51.</t>
  </si>
  <si>
    <t>Ukupni iznos poticanja investicija (r. br. 49. + r. br. 50.)</t>
  </si>
  <si>
    <t>Ukupni iznos olakšica, oslobođenja i poticaja (r. br. 45. + r. br. 51.)</t>
  </si>
  <si>
    <t>53.</t>
  </si>
  <si>
    <t>Porezna obveza (r. br. 44. - r. br. 52.)</t>
  </si>
  <si>
    <t>54.</t>
  </si>
  <si>
    <t>Uračunavanje poreza plaćenog u inozemstvu (čl. 30. Zakona)</t>
  </si>
  <si>
    <t>55.</t>
  </si>
  <si>
    <t>Porezna obveza (r. br. 53. - r. br. 54.)</t>
  </si>
  <si>
    <t>56.</t>
  </si>
  <si>
    <t>Uplaćeni predujmovi</t>
  </si>
  <si>
    <t>57.</t>
  </si>
  <si>
    <t>Razlika za uplatu (r. br. 55. - r. br. 56.)</t>
  </si>
  <si>
    <t>58.</t>
  </si>
  <si>
    <t>Razlika za povrat (r. br. 56. - r. br. 55.)</t>
  </si>
  <si>
    <t>59.</t>
  </si>
  <si>
    <t>Predujmovi za sljedeće porezno razdoblje
(čl. 47. st. 3. t. 59. Pravilnika)</t>
  </si>
  <si>
    <t>I. PROFIT / LOSS FROM THE INCOME STATEMENT</t>
  </si>
  <si>
    <t>No.</t>
  </si>
  <si>
    <t>TOTAL INCOME</t>
  </si>
  <si>
    <t>TOTAL EXPENSES</t>
  </si>
  <si>
    <t>Depreciation (Art. 12. Para. 13., 16., 17., 18. and 19. of the Act)</t>
  </si>
  <si>
    <t>50% representation costs (Art. 7. Para. 1. Item 3. of the Act)</t>
  </si>
  <si>
    <t>Increase of tax base for any other expenditure (Art. 7. Para.1. Item 13. of the Act) and other increases</t>
  </si>
  <si>
    <t>Cost of reserves (Art.11. of the Act)</t>
  </si>
  <si>
    <t>Value adjustement in respect of financial assets (Art.10. of the Act)</t>
  </si>
  <si>
    <t>Value adjustement in respect of invetory (Art.10. of the Act)</t>
  </si>
  <si>
    <t>Value adjustement and write-off of claims (Art.9. of the Act)</t>
  </si>
  <si>
    <t>TAX ADMINISTRATION</t>
  </si>
  <si>
    <t>for a period from</t>
  </si>
  <si>
    <t>to</t>
  </si>
  <si>
    <t>(day, month, year)</t>
  </si>
  <si>
    <t>Name / Name and surename of the taxpayer</t>
  </si>
  <si>
    <t>CONFIRMATION OF RECIPT OF THE APPLICATION</t>
  </si>
  <si>
    <t>(FILLS THE TAX ADMINISTRATION)</t>
  </si>
  <si>
    <t>(date)</t>
  </si>
  <si>
    <t>Amount</t>
  </si>
  <si>
    <t>Description</t>
  </si>
  <si>
    <t>PROFIT (No. 1. - No. 2.)</t>
  </si>
  <si>
    <t>LOSS (No. 2. - No.1.)</t>
  </si>
  <si>
    <t>The amount of non-deductible expenses for personal transport   (Art. 7. Para. 1. Item 4. of the Act)</t>
  </si>
  <si>
    <t>Deficits in assets above the amount specified by the Croatian Chamber of Commerce, and the Croatian Chamber (Art. 7, Para. 1. Item 5. of the Act)</t>
  </si>
  <si>
    <t>Cost of fines imposed by competent bodies (Art. 7. Para. 1. Item 7. of the Act)</t>
  </si>
  <si>
    <t>Priviliges and other types of economic benefits (Art. 7. Para. 1. t .9. of the Act)</t>
  </si>
  <si>
    <t>Gifts in excess of the prescribed amounts (Art. 7. Para. 1. Item 10. of the Act)</t>
  </si>
  <si>
    <t>Interest on loans granted by shareholders or company members (Art.8. of the Act)</t>
  </si>
  <si>
    <t>Interest in transactions between associated entities (Art. 14. of the Act)</t>
  </si>
  <si>
    <t>Expenditures for value adjustment of shares and stakes (Art. 7. Para. 1. Item 1. of the Act)</t>
  </si>
  <si>
    <t>Depreciation in excess of the prescribed rates (Art. 12. Para. 5. i 6. of the Act)</t>
  </si>
  <si>
    <t>Amount of increase of tax base due to change of method of the base assessment (Art. 16. of the Act)</t>
  </si>
  <si>
    <t>TOTAL INCREASE OF PROFIT / REDUCTION OF LOSS (No. 5. to No. 25.)</t>
  </si>
  <si>
    <t>III. REDUCTION OF PROFIT / INCREASE OF LOSS</t>
  </si>
  <si>
    <t>Revenues from dividend and profit sharing (Art. 6., Para. 1., Item 1. of the Act)</t>
  </si>
  <si>
    <t>Revenues from collected written/off claims (Art. 6., Para. 1., Item 3. of the Act)</t>
  </si>
  <si>
    <t>Reduction of profit due to change in method of tax base assessment (Art. 16. of the Act)</t>
  </si>
  <si>
    <t>Amount of depreciation not recgonised in the previous tax periods (Art. 6., Para. 1., Item 4. of the Act)</t>
  </si>
  <si>
    <t>Amount of stimulation in form of tax exemption or tax relief, Art. 6. Para. 1. Item 5. (No. 34.1. - 34.2.)</t>
  </si>
  <si>
    <t>State support for education (Art. 14. of the Ordinance)</t>
  </si>
  <si>
    <t>State support for research development projects (Art.15. of the Ordinance)</t>
  </si>
  <si>
    <t>TOTAL REDUCTION OF PROFIT / INCREASE OF LOSS (No. 27 - 34)</t>
  </si>
  <si>
    <t>IV. TAX BASE</t>
  </si>
  <si>
    <t>Profit/loss after increase/reduction (No. 3+26-35) or (No. 4-26+35)</t>
  </si>
  <si>
    <t>Tax loss carried forward (Art. 17. of the Act)</t>
  </si>
  <si>
    <t>Tax base (No. 36 - No. 37)</t>
  </si>
  <si>
    <t>V. TAX LOSS</t>
  </si>
  <si>
    <t>VI. TAX LIABILITY</t>
  </si>
  <si>
    <t>Tax base (No. 38)</t>
  </si>
  <si>
    <t>Tax rate (Art. 28. of the Act)</t>
  </si>
  <si>
    <t>Tax liability (No. 42 x No. 43)</t>
  </si>
  <si>
    <t>VII. TAX EXEMPTIONS, RELIEF AND INCENTIVES</t>
  </si>
  <si>
    <t>Tax exemptions and tax relief for special state care areas (No. 46. + No. 47.)</t>
  </si>
  <si>
    <t>Exemptions for first group areas and Town Vukovar (Art. 28.a Para 1. of the Act and Art. 42. of the Ordinance)</t>
  </si>
  <si>
    <t>Exemptions for second group areas (Art. 42. of the Ordinance)</t>
  </si>
  <si>
    <t>Investment incentives Art. 8. and 9. of the Investment promotion Act and Art.43a, Para. 1  and 2 of the Ordinance (No. 49.1. + No. 49.2. + No. 49.3. + No. 49.4.)</t>
  </si>
  <si>
    <t>Incentive amount 50%</t>
  </si>
  <si>
    <t>Incentive amount 75%</t>
  </si>
  <si>
    <t>Incentive amount 100%</t>
  </si>
  <si>
    <t>Incentive amount 50% for micro entrepreneurs</t>
  </si>
  <si>
    <t>Investment incentives Art. 25. of the Investment promotion Act and Art. 43a, Para. 3. of the Ordinance (No. 50.1. + No. 50.2. + No. 50.3. + No. 50.4.)</t>
  </si>
  <si>
    <t>Amount of relief with the use of a reduced rate for 50%</t>
  </si>
  <si>
    <t>Amount of relief with the use of a reduced rate for 65%</t>
  </si>
  <si>
    <t>Amount of relief with the use of a reduced rate for 85%</t>
  </si>
  <si>
    <t>Amount of relief with the use of a reduced rate for 100%</t>
  </si>
  <si>
    <t>Total investment incentives (No. 49. + No. 50.)</t>
  </si>
  <si>
    <t>Total exemptions, relief and incentives (No. 45. + No. 51.)</t>
  </si>
  <si>
    <t>VIII. TAX LIABILITY AFTER DEDUCTION OF EXEMPTIONS, RELIEF AND INCENTIVES</t>
  </si>
  <si>
    <t>Tax liability (No. 44. - No. 52.)</t>
  </si>
  <si>
    <t>Crediting foreign tax (Art. 30. of the Act)</t>
  </si>
  <si>
    <t>Tax liability (No. 53. - No. 54.)</t>
  </si>
  <si>
    <t>Prepayments made</t>
  </si>
  <si>
    <t>Differnce to effect (No. 55. - No. 56.)</t>
  </si>
  <si>
    <t>Difference to repay (No. 56. - No. 55.)</t>
  </si>
  <si>
    <t>Prepayments for following tax period (Art. 47. Para. 3. Item 59. of the Ordinance)</t>
  </si>
  <si>
    <t>CORPORATE PROFIT TAX FORM</t>
  </si>
  <si>
    <t>za razdoblje od</t>
  </si>
  <si>
    <t>Naziv / Ime i prezime poreznog obveznika</t>
  </si>
  <si>
    <t>(Nadnevak)</t>
  </si>
  <si>
    <t>(Potpis)</t>
  </si>
  <si>
    <t>R.br.</t>
  </si>
  <si>
    <t>Iznos</t>
  </si>
  <si>
    <t>GUBITAK (rb.2 - rb.1)</t>
  </si>
  <si>
    <t>DOBIT (rb.1 - rb.2)</t>
  </si>
  <si>
    <t>I. DOBIT / GUBITAK IZ RAČUNA DOBITI I GUBITKA</t>
  </si>
  <si>
    <t>II. POVEĆANJE DOBITI / SMANJENJE GUBITKA</t>
  </si>
  <si>
    <t>UKUPNA POVEĆANJA DOBITI / SMANJENJA GUBITKA (rb.5 do rb.25)</t>
  </si>
  <si>
    <t>UKUPNA SMANJENJA DOBITI / POVEĆANJA GUBITKA (rb.27 do rb.34)</t>
  </si>
  <si>
    <t>III. SMANJENJE DOBITI / POVEĆANJE GUBITKA</t>
  </si>
  <si>
    <t>Manjkovi na imovini iznad visine utvrđene odlukom Hrvatske gospodarske komore, 
odnosno Hrvatske obrtničke komore (čl. 7. st. 1. t. 5. Zakona)</t>
  </si>
  <si>
    <t>Iznos povećanja porezne osnovice zbog promjene metode utvrđivanja porezne 
osnovice (čl. 16. Zakona)</t>
  </si>
  <si>
    <t>48.</t>
  </si>
  <si>
    <t>49.3.</t>
  </si>
  <si>
    <t>49.4.</t>
  </si>
  <si>
    <t>52.</t>
  </si>
  <si>
    <t>50.2.</t>
  </si>
  <si>
    <t>50.3.</t>
  </si>
  <si>
    <t>50.4.</t>
  </si>
  <si>
    <t>VIII. POREZNA OBVEZA NAKON ODBITKA OLAKŠICA, OSOBOĐENJA I POTICAJA</t>
  </si>
  <si>
    <t>ZA ISTINITOST O VJERODOSTOJNOST PODATAKA JAMČIM VLASTITIM POTPISOM</t>
  </si>
  <si>
    <t>(porezni obveznik / opunomoćenik / ovlašteni porezni savjetnik)</t>
  </si>
  <si>
    <t>Porezna osnovica (rb.36 - rb.37)</t>
  </si>
  <si>
    <t>U KUNAMA I LIPAMA</t>
  </si>
  <si>
    <t>CPT FORM</t>
  </si>
  <si>
    <t>(Date)</t>
  </si>
  <si>
    <t>(Signature)</t>
  </si>
  <si>
    <r>
      <t>Personal Identification Number (PIN) :</t>
    </r>
    <r>
      <rPr>
        <sz val="14"/>
        <color theme="1"/>
        <rFont val="Calibri"/>
        <family val="2"/>
        <charset val="238"/>
        <scheme val="minor"/>
      </rPr>
      <t xml:space="preserve"> __12312312312__</t>
    </r>
  </si>
  <si>
    <t>MINISTRY OF FINANCE</t>
  </si>
  <si>
    <r>
      <t xml:space="preserve">Number of employees on the basis of actual working time at the end of tax period: </t>
    </r>
    <r>
      <rPr>
        <sz val="11"/>
        <color theme="1"/>
        <rFont val="Calibri"/>
        <family val="2"/>
        <charset val="238"/>
        <scheme val="minor"/>
      </rPr>
      <t>__17__</t>
    </r>
  </si>
  <si>
    <t>IN KUNAS I LIPAS</t>
  </si>
  <si>
    <t>(taxpayer / authorized person / authorized tax consultant)</t>
  </si>
  <si>
    <t>Prethodna razdoblja po godinama</t>
  </si>
  <si>
    <t>GODINA</t>
  </si>
  <si>
    <t>DOGAĐAJ</t>
  </si>
  <si>
    <t>Preneseni gubitak</t>
  </si>
  <si>
    <t>Dobit u poslovnoj godini</t>
  </si>
  <si>
    <t>Gubitak u poslovnoj godini</t>
  </si>
  <si>
    <t>Prijenos gubitka u sljedeće porezno razdoblje</t>
  </si>
  <si>
    <t>I Z N O S I ( u kunama - cijeli broj</t>
  </si>
  <si>
    <t>IX. PREGLED NEISKORIŠTENIH PRAVA NA PRIJENOS GUBITKA PREMA GODINAMA NASTANKA</t>
  </si>
  <si>
    <t>Previous periods by year</t>
  </si>
  <si>
    <t>YEAR</t>
  </si>
  <si>
    <t>Transferred loss</t>
  </si>
  <si>
    <t>Profit in business year</t>
  </si>
  <si>
    <t>Loss in business year</t>
  </si>
  <si>
    <t>Transfer of losses to the next tax period</t>
  </si>
  <si>
    <t>EVENT</t>
  </si>
  <si>
    <t>IN KUNA AND LIPA</t>
  </si>
  <si>
    <t>A M O U N T ( in HRK - whole amount )</t>
  </si>
  <si>
    <t>IX. REVIEW OF NOTIFIED RIGHTS ON CARRIEING OF LOSSES BY YEAR</t>
  </si>
  <si>
    <t>Rashodi utvrđeni u postupku nadzora, troškovi prisilne naplate poreza i drugih davanja i zatezne kamate između povezanih osoba (čl. 7. st. 1. t. 6., 8. i 12. Zakona)</t>
  </si>
  <si>
    <t>Dobit kontroliranog inozemnog društva (čl. 30.b i 30.c Zakona)</t>
  </si>
  <si>
    <t>Prekoračeni troškovi zaduživanja (čl.30.a Zakona)</t>
  </si>
  <si>
    <t>Operating expenses in the procedure of control, costs of enforced collection of taxes and other fees and penalty interest between related persons (Art. 7, paragraph. 1 item. 6, 8 and 12 of the Act)</t>
  </si>
  <si>
    <t>Profit of a controlled foreign company (Articles 30b and 30c of the Law)</t>
  </si>
  <si>
    <t>Exceeded borrowing costs (Article 30a of the Act)</t>
  </si>
  <si>
    <t>SDA Croatia d.o.o.</t>
  </si>
  <si>
    <t>Buzinski prilaz 10, 10 000 ZAGREB</t>
  </si>
  <si>
    <r>
      <t>Osobni indentifikacijski broj (OIB) :</t>
    </r>
    <r>
      <rPr>
        <sz val="14"/>
        <color theme="1"/>
        <rFont val="Calibri"/>
        <family val="2"/>
        <charset val="238"/>
        <scheme val="minor"/>
      </rPr>
      <t xml:space="preserve"> |7|2|9|1|5|6|3|0|8|8|1|</t>
    </r>
  </si>
  <si>
    <t>Željka Novak</t>
  </si>
  <si>
    <r>
      <t xml:space="preserve">Broj zaposlenih na osnovi stvarnih sati rada (cijeli broj) na kraju poreznog razdoblja: </t>
    </r>
    <r>
      <rPr>
        <sz val="11"/>
        <color theme="1"/>
        <rFont val="Calibri"/>
        <family val="2"/>
        <charset val="238"/>
        <scheme val="minor"/>
      </rPr>
      <t>__66__</t>
    </r>
  </si>
  <si>
    <t>Povećanja porezne osnovice za sve druge rashode (čl. 7. st.1. t. 13. Zakona) i ostala povećanja</t>
  </si>
  <si>
    <t>Povećanja dobiti za ostale prihode i druga povećanja dobiti
(čl. 17. Zakona, čl. 30.d do 30.i Zakona te ostala propisana povećanja)</t>
  </si>
  <si>
    <t>Potpore u slučaju posebnih okolnosti (čl.6 st.6. Zakona)</t>
  </si>
  <si>
    <t xml:space="preserve">Nerealizirani dobici i ostali rashodi ranijih razdoblja (čl. 6. st. 1. t. 2. i st. 2. Zakona) </t>
  </si>
  <si>
    <t>Smanjenje dobiti za ostale prihode i ostala umanjenja</t>
  </si>
  <si>
    <t>Olakšice prema čl. 8., 9., 15.a, 25. i 26. Zakona o poticanju ulaganja i čl. 43.a st. 1. i 2. Pravilnika (r. br. 49.1. + r. br. 49.2. + r. br. 49.3. + r. br. 49.4.)</t>
  </si>
  <si>
    <t>Increase of profit for other revenues and tax loss which cannot be applied no more (Art. 17. Art. 30.d till 30.i and other tax exemptions)</t>
  </si>
  <si>
    <t>Aid in case of special circumstances (Art. 6, Para. 6 of the Law)</t>
  </si>
  <si>
    <t>Unrealized gains and other expenses of previous periods (Art. 6., Para. 1., item 2. and Para. 2. of the Act)</t>
  </si>
  <si>
    <t>Decrease in profit for other income and other impairments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</si>
</sst>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/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scheme val="minor"/>
    </font>
    <font>
      <i/>
      <sz val="8"/>
      <color rgb="FFFF000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2" borderId="13" xfId="0" applyFill="1" applyBorder="1"/>
    <xf numFmtId="4" fontId="0" fillId="2" borderId="13" xfId="0" applyNumberFormat="1" applyFill="1" applyBorder="1" applyAlignment="1">
      <alignment horizontal="right"/>
    </xf>
    <xf numFmtId="0" fontId="0" fillId="2" borderId="0" xfId="0" applyFill="1"/>
    <xf numFmtId="4" fontId="0" fillId="2" borderId="0" xfId="0" applyNumberFormat="1" applyFill="1" applyAlignment="1">
      <alignment horizontal="right"/>
    </xf>
    <xf numFmtId="0" fontId="0" fillId="3" borderId="13" xfId="0" applyFill="1" applyBorder="1"/>
    <xf numFmtId="4" fontId="0" fillId="3" borderId="13" xfId="0" applyNumberFormat="1" applyFill="1" applyBorder="1" applyAlignment="1">
      <alignment horizontal="right"/>
    </xf>
    <xf numFmtId="0" fontId="2" fillId="3" borderId="13" xfId="0" applyFont="1" applyFill="1" applyBorder="1"/>
    <xf numFmtId="4" fontId="2" fillId="3" borderId="13" xfId="0" applyNumberFormat="1" applyFont="1" applyFill="1" applyBorder="1" applyAlignment="1">
      <alignment horizontal="right"/>
    </xf>
    <xf numFmtId="0" fontId="8" fillId="2" borderId="13" xfId="0" applyFont="1" applyFill="1" applyBorder="1"/>
    <xf numFmtId="0" fontId="0" fillId="2" borderId="13" xfId="0" applyFill="1" applyBorder="1" applyAlignment="1">
      <alignment vertical="center"/>
    </xf>
    <xf numFmtId="0" fontId="8" fillId="2" borderId="13" xfId="0" applyFont="1" applyFill="1" applyBorder="1" applyAlignment="1">
      <alignment vertical="center" wrapText="1"/>
    </xf>
    <xf numFmtId="4" fontId="0" fillId="2" borderId="13" xfId="0" applyNumberFormat="1" applyFill="1" applyBorder="1" applyAlignment="1">
      <alignment horizontal="right" vertical="center"/>
    </xf>
    <xf numFmtId="0" fontId="0" fillId="2" borderId="0" xfId="0" applyFill="1" applyAlignment="1">
      <alignment vertical="center"/>
    </xf>
    <xf numFmtId="0" fontId="0" fillId="3" borderId="13" xfId="0" applyFill="1" applyBorder="1" applyAlignment="1">
      <alignment vertical="center"/>
    </xf>
    <xf numFmtId="0" fontId="8" fillId="3" borderId="13" xfId="0" applyFont="1" applyFill="1" applyBorder="1" applyAlignment="1">
      <alignment vertical="center" wrapText="1"/>
    </xf>
    <xf numFmtId="4" fontId="0" fillId="3" borderId="13" xfId="0" applyNumberFormat="1" applyFill="1" applyBorder="1" applyAlignment="1">
      <alignment horizontal="right" vertical="center"/>
    </xf>
    <xf numFmtId="0" fontId="2" fillId="3" borderId="13" xfId="0" applyFont="1" applyFill="1" applyBorder="1" applyAlignment="1">
      <alignment vertical="center"/>
    </xf>
    <xf numFmtId="0" fontId="11" fillId="3" borderId="13" xfId="0" applyFont="1" applyFill="1" applyBorder="1" applyAlignment="1">
      <alignment vertical="center" wrapText="1"/>
    </xf>
    <xf numFmtId="4" fontId="2" fillId="3" borderId="13" xfId="0" applyNumberFormat="1" applyFont="1" applyFill="1" applyBorder="1" applyAlignment="1">
      <alignment horizontal="right" vertical="center"/>
    </xf>
    <xf numFmtId="0" fontId="2" fillId="2" borderId="0" xfId="0" applyFont="1" applyFill="1"/>
    <xf numFmtId="0" fontId="0" fillId="2" borderId="18" xfId="0" applyFill="1" applyBorder="1"/>
    <xf numFmtId="0" fontId="9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center"/>
    </xf>
    <xf numFmtId="0" fontId="11" fillId="3" borderId="13" xfId="0" applyFont="1" applyFill="1" applyBorder="1"/>
    <xf numFmtId="4" fontId="9" fillId="2" borderId="0" xfId="0" applyNumberFormat="1" applyFont="1" applyFill="1" applyAlignment="1">
      <alignment horizontal="right"/>
    </xf>
    <xf numFmtId="0" fontId="0" fillId="5" borderId="13" xfId="0" applyFill="1" applyBorder="1" applyAlignment="1">
      <alignment horizontal="center"/>
    </xf>
    <xf numFmtId="4" fontId="0" fillId="5" borderId="13" xfId="0" applyNumberForma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8" fillId="3" borderId="13" xfId="0" applyFont="1" applyFill="1" applyBorder="1"/>
    <xf numFmtId="0" fontId="10" fillId="3" borderId="13" xfId="0" applyFont="1" applyFill="1" applyBorder="1"/>
    <xf numFmtId="0" fontId="9" fillId="2" borderId="13" xfId="0" applyFont="1" applyFill="1" applyBorder="1"/>
    <xf numFmtId="0" fontId="9" fillId="2" borderId="0" xfId="0" applyFont="1" applyFill="1"/>
    <xf numFmtId="0" fontId="9" fillId="2" borderId="13" xfId="0" applyFont="1" applyFill="1" applyBorder="1" applyAlignment="1">
      <alignment vertical="center" wrapText="1"/>
    </xf>
    <xf numFmtId="0" fontId="9" fillId="2" borderId="0" xfId="0" applyFont="1" applyFill="1" applyAlignment="1">
      <alignment vertical="center"/>
    </xf>
    <xf numFmtId="0" fontId="12" fillId="3" borderId="13" xfId="0" applyFont="1" applyFill="1" applyBorder="1"/>
    <xf numFmtId="0" fontId="13" fillId="3" borderId="13" xfId="0" applyFont="1" applyFill="1" applyBorder="1"/>
    <xf numFmtId="4" fontId="11" fillId="3" borderId="13" xfId="0" applyNumberFormat="1" applyFont="1" applyFill="1" applyBorder="1" applyAlignment="1">
      <alignment horizontal="right" vertical="center"/>
    </xf>
    <xf numFmtId="0" fontId="11" fillId="2" borderId="0" xfId="0" applyFont="1" applyFill="1"/>
    <xf numFmtId="0" fontId="14" fillId="2" borderId="13" xfId="0" applyFont="1" applyFill="1" applyBorder="1" applyAlignment="1">
      <alignment vertical="center" wrapText="1"/>
    </xf>
    <xf numFmtId="4" fontId="14" fillId="2" borderId="13" xfId="0" applyNumberFormat="1" applyFont="1" applyFill="1" applyBorder="1" applyAlignment="1">
      <alignment horizontal="right" vertical="center"/>
    </xf>
    <xf numFmtId="0" fontId="14" fillId="2" borderId="0" xfId="0" applyFont="1" applyFill="1" applyAlignment="1">
      <alignment vertical="center"/>
    </xf>
    <xf numFmtId="4" fontId="0" fillId="2" borderId="13" xfId="0" applyNumberFormat="1" applyFont="1" applyFill="1" applyBorder="1" applyAlignment="1">
      <alignment horizontal="right"/>
    </xf>
    <xf numFmtId="4" fontId="0" fillId="2" borderId="13" xfId="0" applyNumberFormat="1" applyFont="1" applyFill="1" applyBorder="1" applyAlignment="1">
      <alignment horizontal="right" vertical="center"/>
    </xf>
    <xf numFmtId="4" fontId="13" fillId="3" borderId="13" xfId="0" applyNumberFormat="1" applyFont="1" applyFill="1" applyBorder="1" applyAlignment="1">
      <alignment horizontal="right"/>
    </xf>
    <xf numFmtId="4" fontId="9" fillId="2" borderId="0" xfId="0" applyNumberFormat="1" applyFont="1" applyFill="1" applyAlignment="1">
      <alignment horizontal="center" vertical="top"/>
    </xf>
    <xf numFmtId="0" fontId="2" fillId="4" borderId="16" xfId="0" applyFont="1" applyFill="1" applyBorder="1" applyAlignment="1"/>
    <xf numFmtId="0" fontId="2" fillId="4" borderId="17" xfId="0" applyFont="1" applyFill="1" applyBorder="1" applyAlignment="1"/>
    <xf numFmtId="0" fontId="2" fillId="2" borderId="0" xfId="0" applyFont="1" applyFill="1" applyAlignment="1"/>
    <xf numFmtId="0" fontId="2" fillId="2" borderId="13" xfId="0" applyFont="1" applyFill="1" applyBorder="1"/>
    <xf numFmtId="49" fontId="2" fillId="2" borderId="13" xfId="0" applyNumberFormat="1" applyFont="1" applyFill="1" applyBorder="1" applyAlignment="1">
      <alignment horizontal="right"/>
    </xf>
    <xf numFmtId="0" fontId="0" fillId="2" borderId="18" xfId="0" applyFill="1" applyBorder="1" applyAlignment="1">
      <alignment horizontal="center"/>
    </xf>
    <xf numFmtId="164" fontId="0" fillId="2" borderId="18" xfId="0" applyNumberFormat="1" applyFill="1" applyBorder="1" applyAlignment="1">
      <alignment horizontal="right"/>
    </xf>
    <xf numFmtId="164" fontId="0" fillId="2" borderId="18" xfId="0" applyNumberFormat="1" applyFill="1" applyBorder="1" applyAlignment="1">
      <alignment horizontal="center"/>
    </xf>
    <xf numFmtId="0" fontId="9" fillId="2" borderId="13" xfId="0" applyFont="1" applyFill="1" applyBorder="1" applyAlignment="1">
      <alignment wrapText="1"/>
    </xf>
    <xf numFmtId="0" fontId="16" fillId="2" borderId="0" xfId="0" applyFont="1" applyFill="1"/>
    <xf numFmtId="4" fontId="15" fillId="2" borderId="0" xfId="0" applyNumberFormat="1" applyFont="1" applyFill="1"/>
    <xf numFmtId="0" fontId="17" fillId="2" borderId="13" xfId="0" applyFont="1" applyFill="1" applyBorder="1" applyAlignment="1">
      <alignment vertical="center" wrapText="1"/>
    </xf>
    <xf numFmtId="0" fontId="17" fillId="2" borderId="13" xfId="0" applyFont="1" applyFill="1" applyBorder="1"/>
    <xf numFmtId="0" fontId="0" fillId="2" borderId="0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4" fontId="0" fillId="2" borderId="14" xfId="0" applyNumberForma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9" fillId="2" borderId="15" xfId="0" applyFont="1" applyFill="1" applyBorder="1" applyAlignment="1">
      <alignment horizontal="center" vertical="top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4" borderId="16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7" xfId="0" applyFont="1" applyFill="1" applyBorder="1" applyAlignment="1">
      <alignment horizontal="left"/>
    </xf>
    <xf numFmtId="4" fontId="2" fillId="2" borderId="13" xfId="0" applyNumberFormat="1" applyFont="1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9" fillId="2" borderId="19" xfId="0" applyFont="1" applyFill="1" applyBorder="1" applyAlignment="1">
      <alignment horizontal="center" vertical="top"/>
    </xf>
    <xf numFmtId="0" fontId="0" fillId="2" borderId="0" xfId="0" applyFill="1" applyAlignment="1">
      <alignment vertical="center" wrapText="1"/>
    </xf>
    <xf numFmtId="0" fontId="15" fillId="2" borderId="13" xfId="0" applyFont="1" applyFill="1" applyBorder="1" applyAlignment="1">
      <alignment vertical="center" wrapText="1"/>
    </xf>
    <xf numFmtId="0" fontId="18" fillId="2" borderId="13" xfId="0" applyFont="1" applyFill="1" applyBorder="1"/>
    <xf numFmtId="0" fontId="15" fillId="2" borderId="13" xfId="0" applyFont="1" applyFill="1" applyBorder="1"/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47"/>
  <sheetViews>
    <sheetView view="pageBreakPreview" zoomScale="130" zoomScaleNormal="100" zoomScaleSheetLayoutView="130" workbookViewId="0">
      <selection activeCell="Y34" sqref="Y34"/>
    </sheetView>
  </sheetViews>
  <sheetFormatPr defaultColWidth="2.7109375" defaultRowHeight="15" x14ac:dyDescent="0.25"/>
  <cols>
    <col min="1" max="16384" width="2.7109375" style="3"/>
  </cols>
  <sheetData>
    <row r="1" spans="1:32" x14ac:dyDescent="0.25">
      <c r="A1" s="20" t="s">
        <v>0</v>
      </c>
      <c r="B1" s="20"/>
      <c r="AF1" s="28" t="s">
        <v>1</v>
      </c>
    </row>
    <row r="2" spans="1:32" x14ac:dyDescent="0.25">
      <c r="A2" s="20" t="s">
        <v>2</v>
      </c>
      <c r="B2" s="20"/>
    </row>
    <row r="9" spans="1:32" x14ac:dyDescent="0.25">
      <c r="A9" s="89" t="s">
        <v>3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</row>
    <row r="10" spans="1:32" x14ac:dyDescent="0.25">
      <c r="A10" s="89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</row>
    <row r="11" spans="1:32" x14ac:dyDescent="0.25">
      <c r="G11" s="93" t="s">
        <v>203</v>
      </c>
      <c r="H11" s="93"/>
      <c r="I11" s="93"/>
      <c r="J11" s="93"/>
      <c r="K11" s="93"/>
      <c r="L11" s="93"/>
      <c r="M11" s="90">
        <v>43466</v>
      </c>
      <c r="N11" s="91"/>
      <c r="O11" s="91"/>
      <c r="P11" s="91"/>
      <c r="Q11" s="91"/>
      <c r="R11" s="91"/>
      <c r="S11" s="93" t="s">
        <v>4</v>
      </c>
      <c r="T11" s="93"/>
      <c r="U11" s="90">
        <v>43830</v>
      </c>
      <c r="V11" s="91"/>
      <c r="W11" s="91"/>
      <c r="X11" s="91"/>
      <c r="Y11" s="91"/>
      <c r="Z11" s="91"/>
    </row>
    <row r="12" spans="1:32" x14ac:dyDescent="0.25">
      <c r="M12" s="92" t="s">
        <v>5</v>
      </c>
      <c r="N12" s="92"/>
      <c r="O12" s="92"/>
      <c r="P12" s="92"/>
      <c r="Q12" s="92"/>
      <c r="R12" s="92"/>
      <c r="U12" s="92" t="s">
        <v>5</v>
      </c>
      <c r="V12" s="92"/>
      <c r="W12" s="92"/>
      <c r="X12" s="92"/>
      <c r="Y12" s="92"/>
      <c r="Z12" s="92"/>
    </row>
    <row r="17" spans="2:31" ht="15.75" thickBot="1" x14ac:dyDescent="0.3"/>
    <row r="18" spans="2:31" x14ac:dyDescent="0.25">
      <c r="B18" s="71" t="s">
        <v>265</v>
      </c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3"/>
    </row>
    <row r="19" spans="2:31" ht="15.75" thickBot="1" x14ac:dyDescent="0.3">
      <c r="B19" s="74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6"/>
    </row>
    <row r="22" spans="2:31" ht="15.75" thickBot="1" x14ac:dyDescent="0.3"/>
    <row r="23" spans="2:31" x14ac:dyDescent="0.25">
      <c r="B23" s="71" t="s">
        <v>204</v>
      </c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3"/>
    </row>
    <row r="24" spans="2:31" ht="15.75" thickBot="1" x14ac:dyDescent="0.3">
      <c r="B24" s="74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6"/>
    </row>
    <row r="25" spans="2:31" ht="19.7" customHeight="1" thickBot="1" x14ac:dyDescent="0.3">
      <c r="B25" s="77" t="s">
        <v>263</v>
      </c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9"/>
    </row>
    <row r="26" spans="2:31" ht="19.7" customHeight="1" thickBot="1" x14ac:dyDescent="0.3">
      <c r="B26" s="80" t="s">
        <v>264</v>
      </c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2"/>
    </row>
    <row r="34" spans="2:31" ht="15.75" thickBot="1" x14ac:dyDescent="0.3"/>
    <row r="35" spans="2:31" x14ac:dyDescent="0.25">
      <c r="B35" s="83" t="s">
        <v>267</v>
      </c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5"/>
    </row>
    <row r="36" spans="2:31" ht="19.7" customHeight="1" thickBot="1" x14ac:dyDescent="0.3">
      <c r="B36" s="86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8"/>
    </row>
    <row r="38" spans="2:31" ht="15.75" thickBot="1" x14ac:dyDescent="0.3"/>
    <row r="39" spans="2:31" ht="15.75" x14ac:dyDescent="0.25">
      <c r="B39" s="65" t="s">
        <v>6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7"/>
    </row>
    <row r="40" spans="2:31" x14ac:dyDescent="0.25">
      <c r="B40" s="68" t="s">
        <v>7</v>
      </c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70"/>
    </row>
    <row r="41" spans="2:31" x14ac:dyDescent="0.25">
      <c r="B41" s="63" t="s">
        <v>205</v>
      </c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 t="s">
        <v>206</v>
      </c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60"/>
    </row>
    <row r="42" spans="2:31" x14ac:dyDescent="0.25">
      <c r="B42" s="63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60"/>
    </row>
    <row r="43" spans="2:31" x14ac:dyDescent="0.25">
      <c r="B43" s="63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60"/>
    </row>
    <row r="44" spans="2:31" x14ac:dyDescent="0.25">
      <c r="B44" s="63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60"/>
    </row>
    <row r="45" spans="2:31" x14ac:dyDescent="0.25">
      <c r="B45" s="63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60"/>
    </row>
    <row r="46" spans="2:31" x14ac:dyDescent="0.25">
      <c r="B46" s="63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60"/>
    </row>
    <row r="47" spans="2:31" ht="15.75" thickBot="1" x14ac:dyDescent="0.3">
      <c r="B47" s="64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2"/>
    </row>
  </sheetData>
  <mergeCells count="16">
    <mergeCell ref="A9:AF10"/>
    <mergeCell ref="M11:R11"/>
    <mergeCell ref="M12:R12"/>
    <mergeCell ref="U11:Z11"/>
    <mergeCell ref="U12:Z12"/>
    <mergeCell ref="S11:T11"/>
    <mergeCell ref="G11:L11"/>
    <mergeCell ref="Q41:AE47"/>
    <mergeCell ref="B41:P47"/>
    <mergeCell ref="B39:AE39"/>
    <mergeCell ref="B40:AE40"/>
    <mergeCell ref="B18:AE19"/>
    <mergeCell ref="B23:AE24"/>
    <mergeCell ref="B25:AE25"/>
    <mergeCell ref="B26:AE26"/>
    <mergeCell ref="B35:AE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D95"/>
  <sheetViews>
    <sheetView tabSelected="1" topLeftCell="A19" zoomScale="145" zoomScaleNormal="145" workbookViewId="0">
      <selection activeCell="G31" sqref="G31"/>
    </sheetView>
  </sheetViews>
  <sheetFormatPr defaultColWidth="9.140625" defaultRowHeight="15" x14ac:dyDescent="0.25"/>
  <cols>
    <col min="1" max="1" width="2.7109375" style="3" customWidth="1"/>
    <col min="2" max="2" width="5.7109375" style="3" customWidth="1"/>
    <col min="3" max="3" width="65.7109375" style="3" customWidth="1"/>
    <col min="4" max="4" width="15.7109375" style="4" customWidth="1"/>
    <col min="5" max="5" width="2.7109375" style="3" customWidth="1"/>
    <col min="6" max="16384" width="9.140625" style="3"/>
  </cols>
  <sheetData>
    <row r="1" spans="2:4" x14ac:dyDescent="0.25">
      <c r="B1" s="94" t="s">
        <v>9</v>
      </c>
      <c r="C1" s="94"/>
      <c r="D1" s="94"/>
    </row>
    <row r="2" spans="2:4" x14ac:dyDescent="0.25">
      <c r="D2" s="25" t="s">
        <v>254</v>
      </c>
    </row>
    <row r="3" spans="2:4" x14ac:dyDescent="0.25">
      <c r="B3" s="26" t="s">
        <v>207</v>
      </c>
      <c r="C3" s="26" t="s">
        <v>10</v>
      </c>
      <c r="D3" s="27" t="s">
        <v>208</v>
      </c>
    </row>
    <row r="4" spans="2:4" x14ac:dyDescent="0.25">
      <c r="B4" s="95" t="s">
        <v>211</v>
      </c>
      <c r="C4" s="96"/>
      <c r="D4" s="97"/>
    </row>
    <row r="5" spans="2:4" x14ac:dyDescent="0.25">
      <c r="B5" s="1" t="s">
        <v>11</v>
      </c>
      <c r="C5" s="1" t="s">
        <v>12</v>
      </c>
      <c r="D5" s="2">
        <v>123132133.8</v>
      </c>
    </row>
    <row r="6" spans="2:4" x14ac:dyDescent="0.25">
      <c r="B6" s="1" t="s">
        <v>13</v>
      </c>
      <c r="C6" s="1" t="s">
        <v>14</v>
      </c>
      <c r="D6" s="2">
        <v>123055234.47</v>
      </c>
    </row>
    <row r="7" spans="2:4" x14ac:dyDescent="0.25">
      <c r="B7" s="7" t="s">
        <v>15</v>
      </c>
      <c r="C7" s="7" t="s">
        <v>210</v>
      </c>
      <c r="D7" s="8">
        <f>IF(D5&gt;D6,D5-D6,0)</f>
        <v>76899.329999998212</v>
      </c>
    </row>
    <row r="8" spans="2:4" x14ac:dyDescent="0.25">
      <c r="B8" s="7" t="s">
        <v>16</v>
      </c>
      <c r="C8" s="7" t="s">
        <v>209</v>
      </c>
      <c r="D8" s="8">
        <f>ABS(IF(D5&lt;D6,D5-D6,0))</f>
        <v>0</v>
      </c>
    </row>
    <row r="9" spans="2:4" ht="15" customHeight="1" x14ac:dyDescent="0.25"/>
    <row r="10" spans="2:4" x14ac:dyDescent="0.25">
      <c r="B10" s="95" t="s">
        <v>212</v>
      </c>
      <c r="C10" s="96"/>
      <c r="D10" s="97"/>
    </row>
    <row r="11" spans="2:4" x14ac:dyDescent="0.25">
      <c r="B11" s="1" t="s">
        <v>18</v>
      </c>
      <c r="C11" s="9" t="s">
        <v>19</v>
      </c>
      <c r="D11" s="12"/>
    </row>
    <row r="12" spans="2:4" x14ac:dyDescent="0.25">
      <c r="B12" s="1" t="s">
        <v>20</v>
      </c>
      <c r="C12" s="9" t="s">
        <v>21</v>
      </c>
      <c r="D12" s="12">
        <v>239624.88</v>
      </c>
    </row>
    <row r="13" spans="2:4" x14ac:dyDescent="0.25">
      <c r="B13" s="1" t="s">
        <v>22</v>
      </c>
      <c r="C13" s="9" t="s">
        <v>23</v>
      </c>
      <c r="D13" s="12"/>
    </row>
    <row r="14" spans="2:4" s="13" customFormat="1" ht="24" customHeight="1" x14ac:dyDescent="0.25">
      <c r="B14" s="10" t="s">
        <v>24</v>
      </c>
      <c r="C14" s="11" t="s">
        <v>216</v>
      </c>
      <c r="D14" s="12">
        <v>411683.65</v>
      </c>
    </row>
    <row r="15" spans="2:4" ht="24" customHeight="1" x14ac:dyDescent="0.25">
      <c r="B15" s="10" t="s">
        <v>25</v>
      </c>
      <c r="C15" s="11" t="s">
        <v>257</v>
      </c>
      <c r="D15" s="12"/>
    </row>
    <row r="16" spans="2:4" x14ac:dyDescent="0.25">
      <c r="B16" s="1" t="s">
        <v>26</v>
      </c>
      <c r="C16" s="9" t="s">
        <v>258</v>
      </c>
      <c r="D16" s="12"/>
    </row>
    <row r="17" spans="2:4" x14ac:dyDescent="0.25">
      <c r="B17" s="1" t="s">
        <v>27</v>
      </c>
      <c r="C17" s="9" t="s">
        <v>28</v>
      </c>
      <c r="D17" s="12"/>
    </row>
    <row r="18" spans="2:4" x14ac:dyDescent="0.25">
      <c r="B18" s="1" t="s">
        <v>29</v>
      </c>
      <c r="C18" s="9" t="s">
        <v>259</v>
      </c>
      <c r="D18" s="12"/>
    </row>
    <row r="19" spans="2:4" x14ac:dyDescent="0.25">
      <c r="B19" s="1" t="s">
        <v>30</v>
      </c>
      <c r="C19" s="9" t="s">
        <v>31</v>
      </c>
      <c r="D19" s="12"/>
    </row>
    <row r="20" spans="2:4" x14ac:dyDescent="0.25">
      <c r="B20" s="1" t="s">
        <v>32</v>
      </c>
      <c r="C20" s="9" t="s">
        <v>33</v>
      </c>
      <c r="D20" s="12"/>
    </row>
    <row r="21" spans="2:4" x14ac:dyDescent="0.25">
      <c r="B21" s="1" t="s">
        <v>34</v>
      </c>
      <c r="C21" s="9" t="s">
        <v>35</v>
      </c>
      <c r="D21" s="12">
        <v>2014802.03</v>
      </c>
    </row>
    <row r="22" spans="2:4" x14ac:dyDescent="0.25">
      <c r="B22" s="1" t="s">
        <v>36</v>
      </c>
      <c r="C22" s="9" t="s">
        <v>37</v>
      </c>
      <c r="D22" s="12"/>
    </row>
    <row r="23" spans="2:4" x14ac:dyDescent="0.25">
      <c r="B23" s="1" t="s">
        <v>38</v>
      </c>
      <c r="C23" s="9" t="s">
        <v>39</v>
      </c>
      <c r="D23" s="12"/>
    </row>
    <row r="24" spans="2:4" x14ac:dyDescent="0.25">
      <c r="B24" s="1" t="s">
        <v>40</v>
      </c>
      <c r="C24" s="9" t="s">
        <v>41</v>
      </c>
      <c r="D24" s="12"/>
    </row>
    <row r="25" spans="2:4" s="13" customFormat="1" ht="24" customHeight="1" x14ac:dyDescent="0.25">
      <c r="B25" s="10" t="s">
        <v>42</v>
      </c>
      <c r="C25" s="11" t="s">
        <v>217</v>
      </c>
      <c r="D25" s="12"/>
    </row>
    <row r="26" spans="2:4" x14ac:dyDescent="0.25">
      <c r="B26" s="1" t="s">
        <v>43</v>
      </c>
      <c r="C26" s="9" t="s">
        <v>44</v>
      </c>
      <c r="D26" s="12"/>
    </row>
    <row r="27" spans="2:4" x14ac:dyDescent="0.25">
      <c r="B27" s="1" t="s">
        <v>45</v>
      </c>
      <c r="C27" s="9" t="s">
        <v>46</v>
      </c>
      <c r="D27" s="12"/>
    </row>
    <row r="28" spans="2:4" x14ac:dyDescent="0.25">
      <c r="B28" s="1" t="s">
        <v>47</v>
      </c>
      <c r="C28" s="9" t="s">
        <v>48</v>
      </c>
      <c r="D28" s="12"/>
    </row>
    <row r="29" spans="2:4" ht="15" customHeight="1" x14ac:dyDescent="0.25">
      <c r="B29" s="1" t="s">
        <v>49</v>
      </c>
      <c r="C29" s="9" t="s">
        <v>50</v>
      </c>
      <c r="D29" s="12"/>
    </row>
    <row r="30" spans="2:4" s="13" customFormat="1" ht="15" customHeight="1" x14ac:dyDescent="0.25">
      <c r="B30" s="10" t="s">
        <v>51</v>
      </c>
      <c r="C30" s="11" t="s">
        <v>268</v>
      </c>
      <c r="D30" s="12"/>
    </row>
    <row r="31" spans="2:4" s="13" customFormat="1" ht="24" x14ac:dyDescent="0.25">
      <c r="B31" s="10" t="s">
        <v>52</v>
      </c>
      <c r="C31" s="57" t="s">
        <v>269</v>
      </c>
      <c r="D31" s="12"/>
    </row>
    <row r="32" spans="2:4" x14ac:dyDescent="0.25">
      <c r="B32" s="7" t="s">
        <v>53</v>
      </c>
      <c r="C32" s="7" t="s">
        <v>213</v>
      </c>
      <c r="D32" s="8">
        <f>SUM(D11:D31)</f>
        <v>2666110.56</v>
      </c>
    </row>
    <row r="33" spans="2:4" ht="5.0999999999999996" customHeight="1" x14ac:dyDescent="0.25"/>
    <row r="34" spans="2:4" x14ac:dyDescent="0.25">
      <c r="B34" s="95" t="s">
        <v>215</v>
      </c>
      <c r="C34" s="96"/>
      <c r="D34" s="97"/>
    </row>
    <row r="35" spans="2:4" x14ac:dyDescent="0.25">
      <c r="B35" s="1" t="s">
        <v>54</v>
      </c>
      <c r="C35" s="9" t="s">
        <v>55</v>
      </c>
      <c r="D35" s="2"/>
    </row>
    <row r="36" spans="2:4" x14ac:dyDescent="0.25">
      <c r="B36" s="1" t="s">
        <v>56</v>
      </c>
      <c r="C36" s="58" t="s">
        <v>270</v>
      </c>
      <c r="D36" s="2"/>
    </row>
    <row r="37" spans="2:4" x14ac:dyDescent="0.25">
      <c r="B37" s="1" t="s">
        <v>57</v>
      </c>
      <c r="C37" s="9" t="s">
        <v>58</v>
      </c>
      <c r="D37" s="2"/>
    </row>
    <row r="38" spans="2:4" x14ac:dyDescent="0.25">
      <c r="B38" s="1" t="s">
        <v>59</v>
      </c>
      <c r="C38" s="58" t="s">
        <v>271</v>
      </c>
      <c r="D38" s="2"/>
    </row>
    <row r="39" spans="2:4" x14ac:dyDescent="0.25">
      <c r="B39" s="1" t="s">
        <v>60</v>
      </c>
      <c r="C39" s="58" t="s">
        <v>272</v>
      </c>
      <c r="D39" s="2">
        <v>693877.19</v>
      </c>
    </row>
    <row r="40" spans="2:4" x14ac:dyDescent="0.25">
      <c r="B40" s="1" t="s">
        <v>61</v>
      </c>
      <c r="C40" s="9" t="s">
        <v>62</v>
      </c>
      <c r="D40" s="2"/>
    </row>
    <row r="41" spans="2:4" x14ac:dyDescent="0.25">
      <c r="B41" s="1" t="s">
        <v>63</v>
      </c>
      <c r="C41" s="9" t="s">
        <v>64</v>
      </c>
      <c r="D41" s="2">
        <v>150136.54999999999</v>
      </c>
    </row>
    <row r="42" spans="2:4" x14ac:dyDescent="0.25">
      <c r="B42" s="7" t="s">
        <v>65</v>
      </c>
      <c r="C42" s="30" t="s">
        <v>66</v>
      </c>
      <c r="D42" s="8">
        <f>D43+D44</f>
        <v>40545.4</v>
      </c>
    </row>
    <row r="43" spans="2:4" x14ac:dyDescent="0.25">
      <c r="B43" s="1" t="s">
        <v>67</v>
      </c>
      <c r="C43" s="9" t="s">
        <v>68</v>
      </c>
      <c r="D43" s="2">
        <v>40545.4</v>
      </c>
    </row>
    <row r="44" spans="2:4" x14ac:dyDescent="0.25">
      <c r="B44" s="1" t="s">
        <v>69</v>
      </c>
      <c r="C44" s="9" t="s">
        <v>70</v>
      </c>
      <c r="D44" s="2"/>
    </row>
    <row r="45" spans="2:4" x14ac:dyDescent="0.25">
      <c r="B45" s="7" t="s">
        <v>71</v>
      </c>
      <c r="C45" s="7" t="s">
        <v>214</v>
      </c>
      <c r="D45" s="8">
        <f>SUM(D35:D42)</f>
        <v>884559.14</v>
      </c>
    </row>
    <row r="46" spans="2:4" ht="5.0999999999999996" customHeight="1" x14ac:dyDescent="0.25"/>
    <row r="47" spans="2:4" x14ac:dyDescent="0.25">
      <c r="B47" s="95" t="s">
        <v>72</v>
      </c>
      <c r="C47" s="96"/>
      <c r="D47" s="97"/>
    </row>
    <row r="48" spans="2:4" s="13" customFormat="1" ht="24" x14ac:dyDescent="0.25">
      <c r="B48" s="14" t="s">
        <v>73</v>
      </c>
      <c r="C48" s="15" t="s">
        <v>74</v>
      </c>
      <c r="D48" s="16">
        <f>D7+D32-D45</f>
        <v>1858450.7499999981</v>
      </c>
    </row>
    <row r="49" spans="2:4" x14ac:dyDescent="0.25">
      <c r="B49" s="5" t="s">
        <v>75</v>
      </c>
      <c r="C49" s="29" t="s">
        <v>76</v>
      </c>
      <c r="D49" s="6">
        <v>20058459.43</v>
      </c>
    </row>
    <row r="50" spans="2:4" x14ac:dyDescent="0.25">
      <c r="B50" s="7" t="s">
        <v>77</v>
      </c>
      <c r="C50" s="7" t="s">
        <v>228</v>
      </c>
      <c r="D50" s="8">
        <f>D48-D49</f>
        <v>-18200008.68</v>
      </c>
    </row>
    <row r="51" spans="2:4" ht="5.0999999999999996" customHeight="1" x14ac:dyDescent="0.25"/>
    <row r="52" spans="2:4" x14ac:dyDescent="0.25">
      <c r="B52" s="95" t="s">
        <v>78</v>
      </c>
      <c r="C52" s="96"/>
      <c r="D52" s="97"/>
    </row>
    <row r="53" spans="2:4" s="13" customFormat="1" ht="24" x14ac:dyDescent="0.25">
      <c r="B53" s="14" t="s">
        <v>79</v>
      </c>
      <c r="C53" s="15" t="s">
        <v>74</v>
      </c>
      <c r="D53" s="16">
        <v>0</v>
      </c>
    </row>
    <row r="54" spans="2:4" x14ac:dyDescent="0.25">
      <c r="B54" s="5" t="s">
        <v>80</v>
      </c>
      <c r="C54" s="29" t="s">
        <v>76</v>
      </c>
      <c r="D54" s="16">
        <v>0</v>
      </c>
    </row>
    <row r="55" spans="2:4" x14ac:dyDescent="0.25">
      <c r="B55" s="7" t="s">
        <v>81</v>
      </c>
      <c r="C55" s="7" t="s">
        <v>82</v>
      </c>
      <c r="D55" s="8">
        <f>IF(D50&lt;0,D53+D54,IF(D53&gt;0,D53-D54,0))</f>
        <v>0</v>
      </c>
    </row>
    <row r="56" spans="2:4" ht="5.0999999999999996" customHeight="1" x14ac:dyDescent="0.25"/>
    <row r="57" spans="2:4" x14ac:dyDescent="0.25">
      <c r="B57" s="95" t="s">
        <v>83</v>
      </c>
      <c r="C57" s="96"/>
      <c r="D57" s="97"/>
    </row>
    <row r="58" spans="2:4" x14ac:dyDescent="0.25">
      <c r="B58" s="14" t="s">
        <v>84</v>
      </c>
      <c r="C58" s="15" t="s">
        <v>85</v>
      </c>
      <c r="D58" s="16">
        <f>IF(D50&lt;0,0,D50)</f>
        <v>0</v>
      </c>
    </row>
    <row r="59" spans="2:4" x14ac:dyDescent="0.25">
      <c r="B59" s="5" t="s">
        <v>86</v>
      </c>
      <c r="C59" s="29" t="s">
        <v>87</v>
      </c>
      <c r="D59" s="6">
        <f>IF(D5&lt;3000000,12,18)</f>
        <v>18</v>
      </c>
    </row>
    <row r="60" spans="2:4" x14ac:dyDescent="0.25">
      <c r="B60" s="7" t="s">
        <v>88</v>
      </c>
      <c r="C60" s="7" t="s">
        <v>89</v>
      </c>
      <c r="D60" s="8">
        <f>D58*D59/100</f>
        <v>0</v>
      </c>
    </row>
    <row r="61" spans="2:4" ht="5.0999999999999996" customHeight="1" x14ac:dyDescent="0.25"/>
    <row r="62" spans="2:4" x14ac:dyDescent="0.25">
      <c r="B62" s="95" t="s">
        <v>90</v>
      </c>
      <c r="C62" s="96"/>
      <c r="D62" s="97"/>
    </row>
    <row r="63" spans="2:4" s="20" customFormat="1" x14ac:dyDescent="0.25">
      <c r="B63" s="17" t="s">
        <v>91</v>
      </c>
      <c r="C63" s="18" t="s">
        <v>92</v>
      </c>
      <c r="D63" s="19">
        <f>D64+D65+D66+D67+D68+D69</f>
        <v>0</v>
      </c>
    </row>
    <row r="64" spans="2:4" s="13" customFormat="1" ht="24" x14ac:dyDescent="0.25">
      <c r="B64" s="10" t="s">
        <v>93</v>
      </c>
      <c r="C64" s="11" t="s">
        <v>94</v>
      </c>
      <c r="D64" s="12"/>
    </row>
    <row r="65" spans="2:4" s="13" customFormat="1" ht="24" x14ac:dyDescent="0.25">
      <c r="B65" s="10" t="s">
        <v>95</v>
      </c>
      <c r="C65" s="11" t="s">
        <v>96</v>
      </c>
      <c r="D65" s="12"/>
    </row>
    <row r="66" spans="2:4" x14ac:dyDescent="0.25">
      <c r="B66" s="10" t="s">
        <v>218</v>
      </c>
      <c r="C66" s="11"/>
      <c r="D66" s="12"/>
    </row>
    <row r="67" spans="2:4" x14ac:dyDescent="0.25">
      <c r="B67" s="10"/>
      <c r="C67" s="11"/>
      <c r="D67" s="12"/>
    </row>
    <row r="68" spans="2:4" x14ac:dyDescent="0.25">
      <c r="B68" s="10"/>
      <c r="C68" s="11"/>
      <c r="D68" s="12"/>
    </row>
    <row r="69" spans="2:4" x14ac:dyDescent="0.25">
      <c r="B69" s="10"/>
      <c r="C69" s="11"/>
      <c r="D69" s="12"/>
    </row>
    <row r="70" spans="2:4" s="20" customFormat="1" ht="24" x14ac:dyDescent="0.25">
      <c r="B70" s="17" t="s">
        <v>97</v>
      </c>
      <c r="C70" s="18" t="s">
        <v>273</v>
      </c>
      <c r="D70" s="19">
        <f>SUM(D71:D74)</f>
        <v>0</v>
      </c>
    </row>
    <row r="71" spans="2:4" x14ac:dyDescent="0.25">
      <c r="B71" s="10" t="s">
        <v>98</v>
      </c>
      <c r="C71" s="11" t="s">
        <v>99</v>
      </c>
      <c r="D71" s="12"/>
    </row>
    <row r="72" spans="2:4" x14ac:dyDescent="0.25">
      <c r="B72" s="10" t="s">
        <v>100</v>
      </c>
      <c r="C72" s="11" t="s">
        <v>101</v>
      </c>
      <c r="D72" s="12"/>
    </row>
    <row r="73" spans="2:4" x14ac:dyDescent="0.25">
      <c r="B73" s="10" t="s">
        <v>219</v>
      </c>
      <c r="C73" s="11" t="s">
        <v>102</v>
      </c>
      <c r="D73" s="12"/>
    </row>
    <row r="74" spans="2:4" x14ac:dyDescent="0.25">
      <c r="B74" s="10" t="s">
        <v>220</v>
      </c>
      <c r="C74" s="11" t="s">
        <v>103</v>
      </c>
      <c r="D74" s="12"/>
    </row>
    <row r="75" spans="2:4" s="20" customFormat="1" ht="24" x14ac:dyDescent="0.25">
      <c r="B75" s="17" t="s">
        <v>104</v>
      </c>
      <c r="C75" s="18" t="s">
        <v>105</v>
      </c>
      <c r="D75" s="19">
        <f>SUM(D76:D79)</f>
        <v>0</v>
      </c>
    </row>
    <row r="76" spans="2:4" x14ac:dyDescent="0.25">
      <c r="B76" s="10" t="s">
        <v>106</v>
      </c>
      <c r="C76" s="11" t="s">
        <v>101</v>
      </c>
      <c r="D76" s="12"/>
    </row>
    <row r="77" spans="2:4" x14ac:dyDescent="0.25">
      <c r="B77" s="10" t="s">
        <v>222</v>
      </c>
      <c r="C77" s="11" t="s">
        <v>107</v>
      </c>
      <c r="D77" s="12"/>
    </row>
    <row r="78" spans="2:4" x14ac:dyDescent="0.25">
      <c r="B78" s="10" t="s">
        <v>223</v>
      </c>
      <c r="C78" s="11" t="s">
        <v>108</v>
      </c>
      <c r="D78" s="12"/>
    </row>
    <row r="79" spans="2:4" x14ac:dyDescent="0.25">
      <c r="B79" s="10" t="s">
        <v>224</v>
      </c>
      <c r="C79" s="11" t="s">
        <v>103</v>
      </c>
      <c r="D79" s="12"/>
    </row>
    <row r="80" spans="2:4" x14ac:dyDescent="0.25">
      <c r="B80" s="17" t="s">
        <v>109</v>
      </c>
      <c r="C80" s="18" t="s">
        <v>110</v>
      </c>
      <c r="D80" s="19">
        <f>D70+D75</f>
        <v>0</v>
      </c>
    </row>
    <row r="81" spans="2:4" x14ac:dyDescent="0.25">
      <c r="B81" s="17" t="s">
        <v>221</v>
      </c>
      <c r="C81" s="18" t="s">
        <v>111</v>
      </c>
      <c r="D81" s="19">
        <f>D63+D80</f>
        <v>0</v>
      </c>
    </row>
    <row r="82" spans="2:4" ht="5.0999999999999996" customHeight="1" x14ac:dyDescent="0.25"/>
    <row r="83" spans="2:4" x14ac:dyDescent="0.25">
      <c r="B83" s="95" t="s">
        <v>225</v>
      </c>
      <c r="C83" s="96"/>
      <c r="D83" s="97"/>
    </row>
    <row r="84" spans="2:4" x14ac:dyDescent="0.25">
      <c r="B84" s="7" t="s">
        <v>112</v>
      </c>
      <c r="C84" s="24" t="s">
        <v>113</v>
      </c>
      <c r="D84" s="8">
        <f>IF(D60-D81&lt;0,0,D60-D81)</f>
        <v>0</v>
      </c>
    </row>
    <row r="85" spans="2:4" x14ac:dyDescent="0.25">
      <c r="B85" s="7" t="s">
        <v>114</v>
      </c>
      <c r="C85" s="24" t="s">
        <v>115</v>
      </c>
      <c r="D85" s="12"/>
    </row>
    <row r="86" spans="2:4" x14ac:dyDescent="0.25">
      <c r="B86" s="7" t="s">
        <v>116</v>
      </c>
      <c r="C86" s="24" t="s">
        <v>117</v>
      </c>
      <c r="D86" s="8">
        <f>D84-D85</f>
        <v>0</v>
      </c>
    </row>
    <row r="87" spans="2:4" x14ac:dyDescent="0.25">
      <c r="B87" s="7" t="s">
        <v>118</v>
      </c>
      <c r="C87" s="24" t="s">
        <v>119</v>
      </c>
      <c r="D87" s="12"/>
    </row>
    <row r="88" spans="2:4" x14ac:dyDescent="0.25">
      <c r="B88" s="7" t="s">
        <v>120</v>
      </c>
      <c r="C88" s="24" t="s">
        <v>121</v>
      </c>
      <c r="D88" s="8">
        <f>IF(D87&gt;D86,0,D86-D87)</f>
        <v>0</v>
      </c>
    </row>
    <row r="89" spans="2:4" x14ac:dyDescent="0.25">
      <c r="B89" s="7" t="s">
        <v>122</v>
      </c>
      <c r="C89" s="24" t="s">
        <v>123</v>
      </c>
      <c r="D89" s="8">
        <f>ABS(IF(D86&gt;D87,0,D86-D87))</f>
        <v>0</v>
      </c>
    </row>
    <row r="90" spans="2:4" x14ac:dyDescent="0.25">
      <c r="B90" s="7" t="s">
        <v>124</v>
      </c>
      <c r="C90" s="24" t="s">
        <v>125</v>
      </c>
      <c r="D90" s="8">
        <f>D86/12</f>
        <v>0</v>
      </c>
    </row>
    <row r="91" spans="2:4" ht="5.0999999999999996" customHeight="1" x14ac:dyDescent="0.25"/>
    <row r="92" spans="2:4" x14ac:dyDescent="0.25">
      <c r="C92" s="23" t="s">
        <v>226</v>
      </c>
    </row>
    <row r="94" spans="2:4" ht="15.75" thickBot="1" x14ac:dyDescent="0.3">
      <c r="C94" s="51" t="s">
        <v>266</v>
      </c>
      <c r="D94" s="53">
        <v>43888</v>
      </c>
    </row>
    <row r="95" spans="2:4" ht="15.75" thickTop="1" x14ac:dyDescent="0.25">
      <c r="C95" s="22" t="s">
        <v>227</v>
      </c>
      <c r="D95" s="45" t="s">
        <v>8</v>
      </c>
    </row>
  </sheetData>
  <mergeCells count="9">
    <mergeCell ref="B1:D1"/>
    <mergeCell ref="B62:D62"/>
    <mergeCell ref="B83:D83"/>
    <mergeCell ref="B4:D4"/>
    <mergeCell ref="B10:D10"/>
    <mergeCell ref="B34:D34"/>
    <mergeCell ref="B47:D47"/>
    <mergeCell ref="B52:D52"/>
    <mergeCell ref="B57:D57"/>
  </mergeCells>
  <pageMargins left="0.7" right="0.7" top="0.75" bottom="0.75" header="0.3" footer="0.3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I14"/>
  <sheetViews>
    <sheetView zoomScale="145" zoomScaleNormal="145" workbookViewId="0">
      <selection activeCell="F16" sqref="F16"/>
    </sheetView>
  </sheetViews>
  <sheetFormatPr defaultColWidth="9.140625" defaultRowHeight="15" x14ac:dyDescent="0.25"/>
  <cols>
    <col min="1" max="1" width="2.7109375" style="3" customWidth="1"/>
    <col min="2" max="2" width="42.28515625" style="3" bestFit="1" customWidth="1"/>
    <col min="3" max="8" width="15.7109375" style="4" customWidth="1"/>
    <col min="9" max="16384" width="9.140625" style="3"/>
  </cols>
  <sheetData>
    <row r="1" spans="2:9" x14ac:dyDescent="0.25">
      <c r="B1" s="48" t="s">
        <v>246</v>
      </c>
      <c r="C1" s="48"/>
      <c r="D1" s="48"/>
      <c r="E1" s="48"/>
      <c r="F1" s="48"/>
      <c r="G1" s="48"/>
      <c r="H1" s="48"/>
    </row>
    <row r="2" spans="2:9" x14ac:dyDescent="0.25">
      <c r="C2" s="25"/>
      <c r="D2" s="25"/>
      <c r="E2" s="25"/>
      <c r="F2" s="25"/>
      <c r="G2" s="25"/>
      <c r="H2" s="25" t="s">
        <v>229</v>
      </c>
    </row>
    <row r="3" spans="2:9" x14ac:dyDescent="0.25">
      <c r="B3" s="46" t="s">
        <v>238</v>
      </c>
      <c r="C3" s="47"/>
      <c r="D3" s="47"/>
      <c r="E3" s="47"/>
      <c r="F3" s="47"/>
      <c r="G3" s="47"/>
      <c r="H3" s="47"/>
    </row>
    <row r="4" spans="2:9" x14ac:dyDescent="0.25">
      <c r="B4" s="49" t="s">
        <v>239</v>
      </c>
      <c r="C4" s="50">
        <v>2014</v>
      </c>
      <c r="D4" s="50">
        <f>C4+1</f>
        <v>2015</v>
      </c>
      <c r="E4" s="50">
        <f t="shared" ref="E4:H4" si="0">D4+1</f>
        <v>2016</v>
      </c>
      <c r="F4" s="50">
        <f t="shared" si="0"/>
        <v>2017</v>
      </c>
      <c r="G4" s="50">
        <f t="shared" si="0"/>
        <v>2018</v>
      </c>
      <c r="H4" s="50">
        <f t="shared" si="0"/>
        <v>2019</v>
      </c>
    </row>
    <row r="5" spans="2:9" x14ac:dyDescent="0.25">
      <c r="B5" s="49" t="s">
        <v>240</v>
      </c>
      <c r="C5" s="98" t="s">
        <v>245</v>
      </c>
      <c r="D5" s="98"/>
      <c r="E5" s="98"/>
      <c r="F5" s="98"/>
      <c r="G5" s="98"/>
      <c r="H5" s="98"/>
    </row>
    <row r="6" spans="2:9" x14ac:dyDescent="0.25">
      <c r="B6" s="1" t="s">
        <v>241</v>
      </c>
      <c r="C6" s="2">
        <v>0</v>
      </c>
      <c r="D6" s="2">
        <f t="shared" ref="D6:F6" si="1">IF(C9&gt;0,0,C9)</f>
        <v>-2671819.85</v>
      </c>
      <c r="E6" s="2">
        <f t="shared" si="1"/>
        <v>-9733277.5800000001</v>
      </c>
      <c r="F6" s="2">
        <f t="shared" si="1"/>
        <v>-13548333.970000001</v>
      </c>
      <c r="G6" s="2">
        <f>IF(F9&gt;0,0,F9)</f>
        <v>-19193126.710000001</v>
      </c>
      <c r="H6" s="2">
        <f>IF(G9&gt;0,0,G9)</f>
        <v>-20058459.43</v>
      </c>
    </row>
    <row r="7" spans="2:9" x14ac:dyDescent="0.25">
      <c r="B7" s="1" t="s">
        <v>242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1858450.75</v>
      </c>
    </row>
    <row r="8" spans="2:9" x14ac:dyDescent="0.25">
      <c r="B8" s="1" t="s">
        <v>243</v>
      </c>
      <c r="C8" s="2">
        <v>-2671819.85</v>
      </c>
      <c r="D8" s="2">
        <v>-7061457.7300000004</v>
      </c>
      <c r="E8" s="2">
        <v>-3815056.39</v>
      </c>
      <c r="F8" s="2">
        <v>-5644792.7400000002</v>
      </c>
      <c r="G8" s="2">
        <v>-865332.72</v>
      </c>
      <c r="H8" s="2">
        <v>0</v>
      </c>
    </row>
    <row r="9" spans="2:9" x14ac:dyDescent="0.25">
      <c r="B9" s="1" t="s">
        <v>244</v>
      </c>
      <c r="C9" s="2">
        <f>SUM(C6:C8)</f>
        <v>-2671819.85</v>
      </c>
      <c r="D9" s="2">
        <f t="shared" ref="D9:H9" si="2">SUM(D6:D8)</f>
        <v>-9733277.5800000001</v>
      </c>
      <c r="E9" s="2">
        <f t="shared" si="2"/>
        <v>-13548333.970000001</v>
      </c>
      <c r="F9" s="2">
        <f t="shared" si="2"/>
        <v>-19193126.710000001</v>
      </c>
      <c r="G9" s="2">
        <f t="shared" si="2"/>
        <v>-20058459.43</v>
      </c>
      <c r="H9" s="2">
        <f t="shared" si="2"/>
        <v>-18200008.68</v>
      </c>
    </row>
    <row r="10" spans="2:9" ht="5.0999999999999996" customHeight="1" x14ac:dyDescent="0.25">
      <c r="C10" s="3"/>
      <c r="E10" s="3"/>
      <c r="F10" s="3"/>
      <c r="G10" s="3"/>
      <c r="H10" s="3"/>
    </row>
    <row r="11" spans="2:9" x14ac:dyDescent="0.25">
      <c r="C11" s="23" t="s">
        <v>226</v>
      </c>
      <c r="E11" s="3"/>
      <c r="F11" s="3"/>
      <c r="G11" s="3"/>
      <c r="H11" s="56"/>
      <c r="I11" s="55"/>
    </row>
    <row r="12" spans="2:9" x14ac:dyDescent="0.25">
      <c r="C12" s="3"/>
      <c r="E12" s="3"/>
      <c r="F12" s="3"/>
      <c r="G12" s="3"/>
      <c r="H12" s="3"/>
    </row>
    <row r="13" spans="2:9" ht="15.75" thickBot="1" x14ac:dyDescent="0.3">
      <c r="B13" s="99" t="s">
        <v>266</v>
      </c>
      <c r="C13" s="99"/>
      <c r="D13" s="53">
        <v>43888</v>
      </c>
      <c r="E13" s="3"/>
      <c r="F13" s="3"/>
      <c r="G13" s="3"/>
      <c r="H13" s="3"/>
    </row>
    <row r="14" spans="2:9" ht="15.75" thickTop="1" x14ac:dyDescent="0.25">
      <c r="B14" s="100" t="s">
        <v>227</v>
      </c>
      <c r="C14" s="100"/>
      <c r="D14" s="45" t="s">
        <v>8</v>
      </c>
      <c r="E14" s="3"/>
      <c r="F14" s="3"/>
      <c r="G14" s="3"/>
      <c r="H14" s="3"/>
    </row>
  </sheetData>
  <mergeCells count="3">
    <mergeCell ref="C5:H5"/>
    <mergeCell ref="B13:C13"/>
    <mergeCell ref="B14:C14"/>
  </mergeCells>
  <pageMargins left="0.7" right="0.7" top="0.75" bottom="0.75" header="0.3" footer="0.3"/>
  <pageSetup paperSize="9"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F47"/>
  <sheetViews>
    <sheetView view="pageBreakPreview" topLeftCell="A10" zoomScaleNormal="100" zoomScaleSheetLayoutView="100" workbookViewId="0">
      <selection activeCell="BC25" sqref="BC25"/>
    </sheetView>
  </sheetViews>
  <sheetFormatPr defaultColWidth="2.7109375" defaultRowHeight="15" x14ac:dyDescent="0.25"/>
  <cols>
    <col min="1" max="16384" width="2.7109375" style="3"/>
  </cols>
  <sheetData>
    <row r="1" spans="1:32" x14ac:dyDescent="0.25">
      <c r="A1" s="20" t="s">
        <v>234</v>
      </c>
      <c r="B1" s="20"/>
      <c r="AF1" s="28" t="s">
        <v>230</v>
      </c>
    </row>
    <row r="2" spans="1:32" x14ac:dyDescent="0.25">
      <c r="A2" s="20" t="s">
        <v>137</v>
      </c>
      <c r="B2" s="20"/>
    </row>
    <row r="9" spans="1:32" x14ac:dyDescent="0.25">
      <c r="A9" s="89" t="s">
        <v>202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</row>
    <row r="10" spans="1:32" x14ac:dyDescent="0.25">
      <c r="A10" s="89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</row>
    <row r="11" spans="1:32" x14ac:dyDescent="0.25">
      <c r="G11" s="93" t="s">
        <v>138</v>
      </c>
      <c r="H11" s="93"/>
      <c r="I11" s="93"/>
      <c r="J11" s="93"/>
      <c r="K11" s="93"/>
      <c r="L11" s="93"/>
      <c r="M11" s="90">
        <f>NASLOVNICA!M11</f>
        <v>43466</v>
      </c>
      <c r="N11" s="91"/>
      <c r="O11" s="91"/>
      <c r="P11" s="91"/>
      <c r="Q11" s="91"/>
      <c r="R11" s="91"/>
      <c r="S11" s="93" t="s">
        <v>139</v>
      </c>
      <c r="T11" s="93"/>
      <c r="U11" s="90">
        <f>NASLOVNICA!U11</f>
        <v>43830</v>
      </c>
      <c r="V11" s="91"/>
      <c r="W11" s="91"/>
      <c r="X11" s="91"/>
      <c r="Y11" s="91"/>
      <c r="Z11" s="91"/>
    </row>
    <row r="12" spans="1:32" x14ac:dyDescent="0.25">
      <c r="M12" s="92" t="s">
        <v>140</v>
      </c>
      <c r="N12" s="92"/>
      <c r="O12" s="92"/>
      <c r="P12" s="92"/>
      <c r="Q12" s="92"/>
      <c r="R12" s="92"/>
      <c r="U12" s="92" t="s">
        <v>140</v>
      </c>
      <c r="V12" s="92"/>
      <c r="W12" s="92"/>
      <c r="X12" s="92"/>
      <c r="Y12" s="92"/>
      <c r="Z12" s="92"/>
    </row>
    <row r="17" spans="2:31" ht="15.75" thickBot="1" x14ac:dyDescent="0.3"/>
    <row r="18" spans="2:31" x14ac:dyDescent="0.25">
      <c r="B18" s="71" t="s">
        <v>233</v>
      </c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3"/>
    </row>
    <row r="19" spans="2:31" ht="15.75" thickBot="1" x14ac:dyDescent="0.3">
      <c r="B19" s="74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6"/>
    </row>
    <row r="22" spans="2:31" ht="15.75" thickBot="1" x14ac:dyDescent="0.3"/>
    <row r="23" spans="2:31" x14ac:dyDescent="0.25">
      <c r="B23" s="71" t="s">
        <v>141</v>
      </c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3"/>
    </row>
    <row r="24" spans="2:31" ht="15.75" thickBot="1" x14ac:dyDescent="0.3">
      <c r="B24" s="74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6"/>
    </row>
    <row r="25" spans="2:31" ht="19.7" customHeight="1" thickBot="1" x14ac:dyDescent="0.3">
      <c r="B25" s="80" t="str">
        <f>NASLOVNICA!B25</f>
        <v>SDA Croatia d.o.o.</v>
      </c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2"/>
    </row>
    <row r="26" spans="2:31" ht="19.7" customHeight="1" thickBot="1" x14ac:dyDescent="0.3">
      <c r="B26" s="80" t="str">
        <f>NASLOVNICA!B26</f>
        <v>Buzinski prilaz 10, 10 000 ZAGREB</v>
      </c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2"/>
    </row>
    <row r="34" spans="2:31" ht="15.75" thickBot="1" x14ac:dyDescent="0.3"/>
    <row r="35" spans="2:31" x14ac:dyDescent="0.25">
      <c r="B35" s="83" t="s">
        <v>235</v>
      </c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5"/>
    </row>
    <row r="36" spans="2:31" ht="19.7" customHeight="1" thickBot="1" x14ac:dyDescent="0.3">
      <c r="B36" s="86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8"/>
    </row>
    <row r="38" spans="2:31" ht="15.75" thickBot="1" x14ac:dyDescent="0.3"/>
    <row r="39" spans="2:31" ht="15.75" x14ac:dyDescent="0.25">
      <c r="B39" s="65" t="s">
        <v>142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7"/>
    </row>
    <row r="40" spans="2:31" x14ac:dyDescent="0.25">
      <c r="B40" s="68" t="s">
        <v>143</v>
      </c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70"/>
    </row>
    <row r="41" spans="2:31" x14ac:dyDescent="0.25">
      <c r="B41" s="63" t="s">
        <v>231</v>
      </c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 t="s">
        <v>232</v>
      </c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60"/>
    </row>
    <row r="42" spans="2:31" x14ac:dyDescent="0.25">
      <c r="B42" s="63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60"/>
    </row>
    <row r="43" spans="2:31" x14ac:dyDescent="0.25">
      <c r="B43" s="63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60"/>
    </row>
    <row r="44" spans="2:31" x14ac:dyDescent="0.25">
      <c r="B44" s="63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60"/>
    </row>
    <row r="45" spans="2:31" x14ac:dyDescent="0.25">
      <c r="B45" s="63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60"/>
    </row>
    <row r="46" spans="2:31" x14ac:dyDescent="0.25">
      <c r="B46" s="63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60"/>
    </row>
    <row r="47" spans="2:31" ht="15.75" thickBot="1" x14ac:dyDescent="0.3">
      <c r="B47" s="64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2"/>
    </row>
  </sheetData>
  <mergeCells count="16">
    <mergeCell ref="M12:R12"/>
    <mergeCell ref="U12:Z12"/>
    <mergeCell ref="A9:AF10"/>
    <mergeCell ref="G11:L11"/>
    <mergeCell ref="M11:R11"/>
    <mergeCell ref="S11:T11"/>
    <mergeCell ref="U11:Z11"/>
    <mergeCell ref="B40:AE40"/>
    <mergeCell ref="B41:P47"/>
    <mergeCell ref="Q41:AE47"/>
    <mergeCell ref="B18:AE19"/>
    <mergeCell ref="B23:AE24"/>
    <mergeCell ref="B25:AE25"/>
    <mergeCell ref="B26:AE26"/>
    <mergeCell ref="B35:AE36"/>
    <mergeCell ref="B39:AE3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G95"/>
  <sheetViews>
    <sheetView topLeftCell="A22" zoomScale="145" zoomScaleNormal="145" workbookViewId="0">
      <selection activeCell="C42" sqref="C42"/>
    </sheetView>
  </sheetViews>
  <sheetFormatPr defaultColWidth="9.140625" defaultRowHeight="15" x14ac:dyDescent="0.25"/>
  <cols>
    <col min="1" max="1" width="2.7109375" style="3" customWidth="1"/>
    <col min="2" max="2" width="5.7109375" style="3" customWidth="1"/>
    <col min="3" max="3" width="65.7109375" style="3" customWidth="1"/>
    <col min="4" max="4" width="15.7109375" style="4" customWidth="1"/>
    <col min="5" max="5" width="2.5703125" style="3" customWidth="1"/>
    <col min="6" max="16384" width="9.140625" style="3"/>
  </cols>
  <sheetData>
    <row r="1" spans="2:6" x14ac:dyDescent="0.25">
      <c r="B1" s="94" t="s">
        <v>9</v>
      </c>
      <c r="C1" s="94"/>
      <c r="D1" s="94"/>
    </row>
    <row r="2" spans="2:6" x14ac:dyDescent="0.25">
      <c r="D2" s="25" t="s">
        <v>236</v>
      </c>
    </row>
    <row r="3" spans="2:6" x14ac:dyDescent="0.25">
      <c r="B3" s="26" t="s">
        <v>127</v>
      </c>
      <c r="C3" s="26" t="s">
        <v>146</v>
      </c>
      <c r="D3" s="27" t="s">
        <v>145</v>
      </c>
    </row>
    <row r="4" spans="2:6" x14ac:dyDescent="0.25">
      <c r="B4" s="95" t="s">
        <v>126</v>
      </c>
      <c r="C4" s="96"/>
      <c r="D4" s="97"/>
    </row>
    <row r="5" spans="2:6" x14ac:dyDescent="0.25">
      <c r="B5" s="1" t="s">
        <v>11</v>
      </c>
      <c r="C5" s="1" t="s">
        <v>128</v>
      </c>
      <c r="D5" s="2">
        <f>PODACI!D5</f>
        <v>123132133.8</v>
      </c>
    </row>
    <row r="6" spans="2:6" x14ac:dyDescent="0.25">
      <c r="B6" s="1" t="s">
        <v>13</v>
      </c>
      <c r="C6" s="1" t="s">
        <v>129</v>
      </c>
      <c r="D6" s="2">
        <f>PODACI!D6</f>
        <v>123055234.47</v>
      </c>
    </row>
    <row r="7" spans="2:6" x14ac:dyDescent="0.25">
      <c r="B7" s="7" t="s">
        <v>15</v>
      </c>
      <c r="C7" s="7" t="s">
        <v>147</v>
      </c>
      <c r="D7" s="8">
        <f>PODACI!D7</f>
        <v>76899.329999998212</v>
      </c>
    </row>
    <row r="8" spans="2:6" x14ac:dyDescent="0.25">
      <c r="B8" s="7" t="s">
        <v>16</v>
      </c>
      <c r="C8" s="7" t="s">
        <v>148</v>
      </c>
      <c r="D8" s="8">
        <f>PODACI!D8</f>
        <v>0</v>
      </c>
    </row>
    <row r="10" spans="2:6" x14ac:dyDescent="0.25">
      <c r="B10" s="95" t="s">
        <v>17</v>
      </c>
      <c r="C10" s="96"/>
      <c r="D10" s="97"/>
    </row>
    <row r="11" spans="2:6" x14ac:dyDescent="0.25">
      <c r="B11" s="1" t="s">
        <v>18</v>
      </c>
      <c r="C11" s="31" t="s">
        <v>130</v>
      </c>
      <c r="D11" s="42">
        <f>PODACI!D11</f>
        <v>0</v>
      </c>
      <c r="E11" s="32"/>
      <c r="F11" s="32"/>
    </row>
    <row r="12" spans="2:6" x14ac:dyDescent="0.25">
      <c r="B12" s="1" t="s">
        <v>20</v>
      </c>
      <c r="C12" s="31" t="s">
        <v>131</v>
      </c>
      <c r="D12" s="42">
        <f>PODACI!D12</f>
        <v>239624.88</v>
      </c>
      <c r="E12" s="32"/>
      <c r="F12" s="32"/>
    </row>
    <row r="13" spans="2:6" x14ac:dyDescent="0.25">
      <c r="B13" s="1" t="s">
        <v>22</v>
      </c>
      <c r="C13" s="31" t="s">
        <v>149</v>
      </c>
      <c r="D13" s="42">
        <f>PODACI!D13</f>
        <v>0</v>
      </c>
      <c r="E13" s="32"/>
      <c r="F13" s="32"/>
    </row>
    <row r="14" spans="2:6" s="13" customFormat="1" ht="22.5" x14ac:dyDescent="0.25">
      <c r="B14" s="10" t="s">
        <v>24</v>
      </c>
      <c r="C14" s="33" t="s">
        <v>150</v>
      </c>
      <c r="D14" s="43">
        <f>PODACI!D14</f>
        <v>411683.65</v>
      </c>
      <c r="E14" s="34"/>
      <c r="F14" s="34"/>
    </row>
    <row r="15" spans="2:6" ht="24" customHeight="1" x14ac:dyDescent="0.25">
      <c r="B15" s="1" t="s">
        <v>25</v>
      </c>
      <c r="C15" s="54" t="s">
        <v>260</v>
      </c>
      <c r="D15" s="43">
        <f>PODACI!D15</f>
        <v>0</v>
      </c>
      <c r="E15" s="32"/>
      <c r="F15" s="32"/>
    </row>
    <row r="16" spans="2:6" ht="15" customHeight="1" x14ac:dyDescent="0.25">
      <c r="B16" s="1" t="s">
        <v>26</v>
      </c>
      <c r="C16" s="31" t="s">
        <v>261</v>
      </c>
      <c r="D16" s="42">
        <f>PODACI!D16</f>
        <v>0</v>
      </c>
      <c r="E16" s="32"/>
      <c r="F16" s="32"/>
    </row>
    <row r="17" spans="2:7" ht="15" customHeight="1" x14ac:dyDescent="0.25">
      <c r="B17" s="1" t="s">
        <v>27</v>
      </c>
      <c r="C17" s="31" t="s">
        <v>151</v>
      </c>
      <c r="D17" s="42">
        <f>PODACI!D17</f>
        <v>0</v>
      </c>
      <c r="E17" s="32"/>
      <c r="F17" s="32"/>
    </row>
    <row r="18" spans="2:7" ht="15" customHeight="1" x14ac:dyDescent="0.25">
      <c r="B18" s="1" t="s">
        <v>29</v>
      </c>
      <c r="C18" s="31" t="s">
        <v>262</v>
      </c>
      <c r="D18" s="42">
        <f>PODACI!D18</f>
        <v>0</v>
      </c>
      <c r="E18" s="32"/>
      <c r="F18" s="32"/>
    </row>
    <row r="19" spans="2:7" ht="15" customHeight="1" x14ac:dyDescent="0.25">
      <c r="B19" s="1" t="s">
        <v>30</v>
      </c>
      <c r="C19" s="31" t="s">
        <v>152</v>
      </c>
      <c r="D19" s="42">
        <f>PODACI!D19</f>
        <v>0</v>
      </c>
      <c r="E19" s="32"/>
      <c r="F19" s="32"/>
    </row>
    <row r="20" spans="2:7" ht="15" customHeight="1" x14ac:dyDescent="0.25">
      <c r="B20" s="1" t="s">
        <v>32</v>
      </c>
      <c r="C20" s="31" t="s">
        <v>153</v>
      </c>
      <c r="D20" s="42">
        <f>PODACI!D20</f>
        <v>0</v>
      </c>
      <c r="E20" s="32"/>
      <c r="F20" s="32"/>
    </row>
    <row r="21" spans="2:7" ht="15" customHeight="1" x14ac:dyDescent="0.25">
      <c r="B21" s="1" t="s">
        <v>34</v>
      </c>
      <c r="C21" s="31" t="s">
        <v>154</v>
      </c>
      <c r="D21" s="42">
        <f>PODACI!D21</f>
        <v>2014802.03</v>
      </c>
      <c r="E21" s="32"/>
      <c r="F21" s="32"/>
    </row>
    <row r="22" spans="2:7" ht="15" customHeight="1" x14ac:dyDescent="0.25">
      <c r="B22" s="1" t="s">
        <v>36</v>
      </c>
      <c r="C22" s="31" t="s">
        <v>155</v>
      </c>
      <c r="D22" s="42">
        <f>PODACI!D22</f>
        <v>0</v>
      </c>
      <c r="E22" s="32"/>
      <c r="F22" s="32"/>
    </row>
    <row r="23" spans="2:7" ht="15" customHeight="1" x14ac:dyDescent="0.25">
      <c r="B23" s="1" t="s">
        <v>38</v>
      </c>
      <c r="C23" s="31" t="s">
        <v>156</v>
      </c>
      <c r="D23" s="42">
        <f>PODACI!D23</f>
        <v>0</v>
      </c>
      <c r="E23" s="32"/>
      <c r="F23" s="32"/>
    </row>
    <row r="24" spans="2:7" ht="15" customHeight="1" x14ac:dyDescent="0.25">
      <c r="B24" s="1" t="s">
        <v>40</v>
      </c>
      <c r="C24" s="31" t="s">
        <v>157</v>
      </c>
      <c r="D24" s="42">
        <f>PODACI!D24</f>
        <v>0</v>
      </c>
      <c r="E24" s="32"/>
      <c r="F24" s="32"/>
    </row>
    <row r="25" spans="2:7" s="13" customFormat="1" ht="15" customHeight="1" x14ac:dyDescent="0.25">
      <c r="B25" s="10" t="s">
        <v>42</v>
      </c>
      <c r="C25" s="33" t="s">
        <v>158</v>
      </c>
      <c r="D25" s="42">
        <f>PODACI!D25</f>
        <v>0</v>
      </c>
      <c r="E25" s="34"/>
      <c r="F25" s="34"/>
    </row>
    <row r="26" spans="2:7" ht="15" customHeight="1" x14ac:dyDescent="0.25">
      <c r="B26" s="1" t="s">
        <v>43</v>
      </c>
      <c r="C26" s="31" t="s">
        <v>136</v>
      </c>
      <c r="D26" s="42">
        <f>PODACI!D26</f>
        <v>0</v>
      </c>
      <c r="E26" s="32"/>
      <c r="F26" s="32"/>
    </row>
    <row r="27" spans="2:7" ht="15" customHeight="1" x14ac:dyDescent="0.25">
      <c r="B27" s="1" t="s">
        <v>45</v>
      </c>
      <c r="C27" s="31" t="s">
        <v>135</v>
      </c>
      <c r="D27" s="42">
        <f>PODACI!D27</f>
        <v>0</v>
      </c>
      <c r="E27" s="32"/>
      <c r="F27" s="32"/>
    </row>
    <row r="28" spans="2:7" ht="15" customHeight="1" x14ac:dyDescent="0.25">
      <c r="B28" s="1" t="s">
        <v>47</v>
      </c>
      <c r="C28" s="31" t="s">
        <v>134</v>
      </c>
      <c r="D28" s="42">
        <f>PODACI!D28</f>
        <v>0</v>
      </c>
      <c r="E28" s="32"/>
      <c r="F28" s="32"/>
    </row>
    <row r="29" spans="2:7" ht="15" customHeight="1" x14ac:dyDescent="0.25">
      <c r="B29" s="1" t="s">
        <v>49</v>
      </c>
      <c r="C29" s="31" t="s">
        <v>133</v>
      </c>
      <c r="D29" s="42">
        <f>PODACI!D29</f>
        <v>0</v>
      </c>
      <c r="E29" s="32"/>
      <c r="F29" s="32"/>
    </row>
    <row r="30" spans="2:7" s="13" customFormat="1" ht="15" customHeight="1" x14ac:dyDescent="0.25">
      <c r="B30" s="10" t="s">
        <v>51</v>
      </c>
      <c r="C30" s="33" t="s">
        <v>132</v>
      </c>
      <c r="D30" s="42">
        <f>PODACI!D30</f>
        <v>0</v>
      </c>
      <c r="E30" s="34"/>
      <c r="F30" s="34"/>
    </row>
    <row r="31" spans="2:7" s="13" customFormat="1" ht="22.5" x14ac:dyDescent="0.25">
      <c r="B31" s="10" t="s">
        <v>52</v>
      </c>
      <c r="C31" s="102" t="s">
        <v>274</v>
      </c>
      <c r="D31" s="43">
        <f>PODACI!D31</f>
        <v>0</v>
      </c>
      <c r="E31" s="34"/>
      <c r="F31" s="34"/>
      <c r="G31" s="101"/>
    </row>
    <row r="32" spans="2:7" x14ac:dyDescent="0.25">
      <c r="B32" s="7" t="s">
        <v>53</v>
      </c>
      <c r="C32" s="36" t="s">
        <v>159</v>
      </c>
      <c r="D32" s="44">
        <f>PODACI!D32</f>
        <v>2666110.56</v>
      </c>
      <c r="E32" s="32"/>
      <c r="F32" s="32"/>
    </row>
    <row r="34" spans="2:4" x14ac:dyDescent="0.25">
      <c r="B34" s="95" t="s">
        <v>160</v>
      </c>
      <c r="C34" s="96"/>
      <c r="D34" s="97"/>
    </row>
    <row r="35" spans="2:4" x14ac:dyDescent="0.25">
      <c r="B35" s="1" t="s">
        <v>54</v>
      </c>
      <c r="C35" s="31" t="s">
        <v>161</v>
      </c>
      <c r="D35" s="2">
        <f>PODACI!D35</f>
        <v>0</v>
      </c>
    </row>
    <row r="36" spans="2:4" x14ac:dyDescent="0.25">
      <c r="B36" s="1" t="s">
        <v>56</v>
      </c>
      <c r="C36" s="103" t="s">
        <v>275</v>
      </c>
      <c r="D36" s="2">
        <f>PODACI!D36</f>
        <v>0</v>
      </c>
    </row>
    <row r="37" spans="2:4" x14ac:dyDescent="0.25">
      <c r="B37" s="1" t="s">
        <v>57</v>
      </c>
      <c r="C37" s="31" t="s">
        <v>162</v>
      </c>
      <c r="D37" s="2">
        <f>PODACI!D37</f>
        <v>0</v>
      </c>
    </row>
    <row r="38" spans="2:4" x14ac:dyDescent="0.25">
      <c r="B38" s="1" t="s">
        <v>59</v>
      </c>
      <c r="C38" s="104" t="s">
        <v>276</v>
      </c>
      <c r="D38" s="2">
        <f>PODACI!D38</f>
        <v>0</v>
      </c>
    </row>
    <row r="39" spans="2:4" x14ac:dyDescent="0.25">
      <c r="B39" s="1" t="s">
        <v>60</v>
      </c>
      <c r="C39" s="104" t="s">
        <v>277</v>
      </c>
      <c r="D39" s="2">
        <f>PODACI!D39</f>
        <v>693877.19</v>
      </c>
    </row>
    <row r="40" spans="2:4" x14ac:dyDescent="0.25">
      <c r="B40" s="1" t="s">
        <v>61</v>
      </c>
      <c r="C40" s="31" t="s">
        <v>163</v>
      </c>
      <c r="D40" s="2">
        <f>PODACI!D40</f>
        <v>0</v>
      </c>
    </row>
    <row r="41" spans="2:4" x14ac:dyDescent="0.25">
      <c r="B41" s="1" t="s">
        <v>63</v>
      </c>
      <c r="C41" s="31" t="s">
        <v>164</v>
      </c>
      <c r="D41" s="2">
        <f>PODACI!D41</f>
        <v>150136.54999999999</v>
      </c>
    </row>
    <row r="42" spans="2:4" x14ac:dyDescent="0.25">
      <c r="B42" s="7" t="s">
        <v>65</v>
      </c>
      <c r="C42" s="35" t="s">
        <v>165</v>
      </c>
      <c r="D42" s="8">
        <f>PODACI!D42</f>
        <v>40545.4</v>
      </c>
    </row>
    <row r="43" spans="2:4" x14ac:dyDescent="0.25">
      <c r="B43" s="1" t="s">
        <v>67</v>
      </c>
      <c r="C43" s="31" t="s">
        <v>166</v>
      </c>
      <c r="D43" s="2">
        <f>PODACI!D43</f>
        <v>40545.4</v>
      </c>
    </row>
    <row r="44" spans="2:4" x14ac:dyDescent="0.25">
      <c r="B44" s="1" t="s">
        <v>69</v>
      </c>
      <c r="C44" s="31" t="s">
        <v>167</v>
      </c>
      <c r="D44" s="2">
        <f>PODACI!D44</f>
        <v>0</v>
      </c>
    </row>
    <row r="45" spans="2:4" x14ac:dyDescent="0.25">
      <c r="B45" s="7" t="s">
        <v>71</v>
      </c>
      <c r="C45" s="7" t="s">
        <v>168</v>
      </c>
      <c r="D45" s="8">
        <f>PODACI!D45</f>
        <v>884559.14</v>
      </c>
    </row>
    <row r="47" spans="2:4" x14ac:dyDescent="0.25">
      <c r="B47" s="95" t="s">
        <v>169</v>
      </c>
      <c r="C47" s="96"/>
      <c r="D47" s="97"/>
    </row>
    <row r="48" spans="2:4" s="13" customFormat="1" x14ac:dyDescent="0.25">
      <c r="B48" s="14" t="s">
        <v>73</v>
      </c>
      <c r="C48" s="15" t="s">
        <v>170</v>
      </c>
      <c r="D48" s="16">
        <f>PODACI!D48</f>
        <v>1858450.7499999981</v>
      </c>
    </row>
    <row r="49" spans="2:6" x14ac:dyDescent="0.25">
      <c r="B49" s="5" t="s">
        <v>75</v>
      </c>
      <c r="C49" s="29" t="s">
        <v>171</v>
      </c>
      <c r="D49" s="6">
        <f>PODACI!D49</f>
        <v>20058459.43</v>
      </c>
    </row>
    <row r="50" spans="2:6" x14ac:dyDescent="0.25">
      <c r="B50" s="7" t="s">
        <v>77</v>
      </c>
      <c r="C50" s="7" t="s">
        <v>172</v>
      </c>
      <c r="D50" s="8">
        <f>PODACI!D50</f>
        <v>-18200008.68</v>
      </c>
    </row>
    <row r="52" spans="2:6" x14ac:dyDescent="0.25">
      <c r="B52" s="95" t="s">
        <v>173</v>
      </c>
      <c r="C52" s="96"/>
      <c r="D52" s="97"/>
    </row>
    <row r="53" spans="2:6" s="13" customFormat="1" x14ac:dyDescent="0.25">
      <c r="B53" s="14" t="s">
        <v>79</v>
      </c>
      <c r="C53" s="15" t="s">
        <v>170</v>
      </c>
      <c r="D53" s="16">
        <f>PODACI!D53</f>
        <v>0</v>
      </c>
    </row>
    <row r="54" spans="2:6" x14ac:dyDescent="0.25">
      <c r="B54" s="5" t="s">
        <v>80</v>
      </c>
      <c r="C54" s="29" t="s">
        <v>171</v>
      </c>
      <c r="D54" s="16">
        <f>PODACI!D54</f>
        <v>0</v>
      </c>
    </row>
    <row r="55" spans="2:6" x14ac:dyDescent="0.25">
      <c r="B55" s="7" t="s">
        <v>81</v>
      </c>
      <c r="C55" s="7" t="s">
        <v>172</v>
      </c>
      <c r="D55" s="8">
        <f>PODACI!D55</f>
        <v>0</v>
      </c>
    </row>
    <row r="57" spans="2:6" x14ac:dyDescent="0.25">
      <c r="B57" s="95" t="s">
        <v>174</v>
      </c>
      <c r="C57" s="96"/>
      <c r="D57" s="97"/>
    </row>
    <row r="58" spans="2:6" x14ac:dyDescent="0.25">
      <c r="B58" s="14" t="s">
        <v>84</v>
      </c>
      <c r="C58" s="15" t="s">
        <v>175</v>
      </c>
      <c r="D58" s="16">
        <f>PODACI!D58</f>
        <v>0</v>
      </c>
    </row>
    <row r="59" spans="2:6" x14ac:dyDescent="0.25">
      <c r="B59" s="5" t="s">
        <v>86</v>
      </c>
      <c r="C59" s="29" t="s">
        <v>176</v>
      </c>
      <c r="D59" s="6">
        <f>PODACI!D59</f>
        <v>18</v>
      </c>
    </row>
    <row r="60" spans="2:6" x14ac:dyDescent="0.25">
      <c r="B60" s="7" t="s">
        <v>88</v>
      </c>
      <c r="C60" s="7" t="s">
        <v>177</v>
      </c>
      <c r="D60" s="8">
        <f>PODACI!D60</f>
        <v>0</v>
      </c>
    </row>
    <row r="62" spans="2:6" x14ac:dyDescent="0.25">
      <c r="B62" s="95" t="s">
        <v>178</v>
      </c>
      <c r="C62" s="96"/>
      <c r="D62" s="97"/>
    </row>
    <row r="63" spans="2:6" s="20" customFormat="1" x14ac:dyDescent="0.25">
      <c r="B63" s="17" t="s">
        <v>91</v>
      </c>
      <c r="C63" s="18" t="s">
        <v>179</v>
      </c>
      <c r="D63" s="37">
        <f>PODACI!D63</f>
        <v>0</v>
      </c>
      <c r="E63" s="38"/>
      <c r="F63" s="38"/>
    </row>
    <row r="64" spans="2:6" s="13" customFormat="1" ht="24" x14ac:dyDescent="0.25">
      <c r="B64" s="10" t="s">
        <v>93</v>
      </c>
      <c r="C64" s="39" t="s">
        <v>180</v>
      </c>
      <c r="D64" s="40">
        <f>PODACI!D64</f>
        <v>0</v>
      </c>
      <c r="E64" s="41"/>
      <c r="F64" s="41"/>
    </row>
    <row r="65" spans="2:6" s="13" customFormat="1" x14ac:dyDescent="0.25">
      <c r="B65" s="10" t="s">
        <v>95</v>
      </c>
      <c r="C65" s="39" t="s">
        <v>181</v>
      </c>
      <c r="D65" s="40">
        <f>PODACI!D65</f>
        <v>0</v>
      </c>
      <c r="E65" s="41"/>
      <c r="F65" s="41"/>
    </row>
    <row r="66" spans="2:6" x14ac:dyDescent="0.25">
      <c r="B66" s="10" t="s">
        <v>218</v>
      </c>
      <c r="C66" s="11"/>
      <c r="D66" s="12">
        <f>PODACI!D66</f>
        <v>0</v>
      </c>
    </row>
    <row r="67" spans="2:6" x14ac:dyDescent="0.25">
      <c r="B67" s="10"/>
      <c r="C67" s="11"/>
      <c r="D67" s="12">
        <f>PODACI!D67</f>
        <v>0</v>
      </c>
    </row>
    <row r="68" spans="2:6" x14ac:dyDescent="0.25">
      <c r="B68" s="10"/>
      <c r="C68" s="11"/>
      <c r="D68" s="12">
        <f>PODACI!D68</f>
        <v>0</v>
      </c>
    </row>
    <row r="69" spans="2:6" x14ac:dyDescent="0.25">
      <c r="B69" s="10"/>
      <c r="C69" s="11"/>
      <c r="D69" s="12">
        <f>PODACI!D69</f>
        <v>0</v>
      </c>
    </row>
    <row r="70" spans="2:6" s="20" customFormat="1" ht="24" x14ac:dyDescent="0.25">
      <c r="B70" s="17" t="s">
        <v>97</v>
      </c>
      <c r="C70" s="18" t="s">
        <v>182</v>
      </c>
      <c r="D70" s="19">
        <f>PODACI!D70</f>
        <v>0</v>
      </c>
    </row>
    <row r="71" spans="2:6" x14ac:dyDescent="0.25">
      <c r="B71" s="10" t="s">
        <v>98</v>
      </c>
      <c r="C71" s="11" t="s">
        <v>186</v>
      </c>
      <c r="D71" s="12">
        <f>PODACI!D71</f>
        <v>0</v>
      </c>
    </row>
    <row r="72" spans="2:6" x14ac:dyDescent="0.25">
      <c r="B72" s="10" t="s">
        <v>100</v>
      </c>
      <c r="C72" s="11" t="s">
        <v>183</v>
      </c>
      <c r="D72" s="12">
        <f>PODACI!D72</f>
        <v>0</v>
      </c>
    </row>
    <row r="73" spans="2:6" x14ac:dyDescent="0.25">
      <c r="B73" s="10" t="s">
        <v>219</v>
      </c>
      <c r="C73" s="11" t="s">
        <v>184</v>
      </c>
      <c r="D73" s="12">
        <f>PODACI!D73</f>
        <v>0</v>
      </c>
    </row>
    <row r="74" spans="2:6" x14ac:dyDescent="0.25">
      <c r="B74" s="10" t="s">
        <v>220</v>
      </c>
      <c r="C74" s="11" t="s">
        <v>185</v>
      </c>
      <c r="D74" s="12">
        <f>PODACI!D74</f>
        <v>0</v>
      </c>
    </row>
    <row r="75" spans="2:6" s="20" customFormat="1" ht="24" x14ac:dyDescent="0.25">
      <c r="B75" s="17" t="s">
        <v>104</v>
      </c>
      <c r="C75" s="18" t="s">
        <v>187</v>
      </c>
      <c r="D75" s="19">
        <f>PODACI!D75</f>
        <v>0</v>
      </c>
    </row>
    <row r="76" spans="2:6" x14ac:dyDescent="0.25">
      <c r="B76" s="10" t="s">
        <v>106</v>
      </c>
      <c r="C76" s="11" t="s">
        <v>188</v>
      </c>
      <c r="D76" s="12">
        <f>PODACI!D76</f>
        <v>0</v>
      </c>
    </row>
    <row r="77" spans="2:6" x14ac:dyDescent="0.25">
      <c r="B77" s="10" t="s">
        <v>222</v>
      </c>
      <c r="C77" s="11" t="s">
        <v>189</v>
      </c>
      <c r="D77" s="12">
        <f>PODACI!D77</f>
        <v>0</v>
      </c>
    </row>
    <row r="78" spans="2:6" x14ac:dyDescent="0.25">
      <c r="B78" s="10" t="s">
        <v>223</v>
      </c>
      <c r="C78" s="11" t="s">
        <v>190</v>
      </c>
      <c r="D78" s="12">
        <f>PODACI!D78</f>
        <v>0</v>
      </c>
    </row>
    <row r="79" spans="2:6" x14ac:dyDescent="0.25">
      <c r="B79" s="10" t="s">
        <v>224</v>
      </c>
      <c r="C79" s="11" t="s">
        <v>191</v>
      </c>
      <c r="D79" s="12">
        <f>PODACI!D79</f>
        <v>0</v>
      </c>
    </row>
    <row r="80" spans="2:6" x14ac:dyDescent="0.25">
      <c r="B80" s="17" t="s">
        <v>109</v>
      </c>
      <c r="C80" s="18" t="s">
        <v>192</v>
      </c>
      <c r="D80" s="19">
        <f>PODACI!D80</f>
        <v>0</v>
      </c>
    </row>
    <row r="81" spans="2:4" x14ac:dyDescent="0.25">
      <c r="B81" s="17" t="s">
        <v>221</v>
      </c>
      <c r="C81" s="18" t="s">
        <v>193</v>
      </c>
      <c r="D81" s="19">
        <f>PODACI!D81</f>
        <v>0</v>
      </c>
    </row>
    <row r="83" spans="2:4" x14ac:dyDescent="0.25">
      <c r="B83" s="95" t="s">
        <v>194</v>
      </c>
      <c r="C83" s="96"/>
      <c r="D83" s="97"/>
    </row>
    <row r="84" spans="2:4" x14ac:dyDescent="0.25">
      <c r="B84" s="7" t="s">
        <v>112</v>
      </c>
      <c r="C84" s="24" t="s">
        <v>195</v>
      </c>
      <c r="D84" s="8">
        <f>PODACI!D84</f>
        <v>0</v>
      </c>
    </row>
    <row r="85" spans="2:4" x14ac:dyDescent="0.25">
      <c r="B85" s="7" t="s">
        <v>114</v>
      </c>
      <c r="C85" s="24" t="s">
        <v>196</v>
      </c>
      <c r="D85" s="12">
        <f>PODACI!D85</f>
        <v>0</v>
      </c>
    </row>
    <row r="86" spans="2:4" x14ac:dyDescent="0.25">
      <c r="B86" s="7" t="s">
        <v>116</v>
      </c>
      <c r="C86" s="24" t="s">
        <v>197</v>
      </c>
      <c r="D86" s="8">
        <f>PODACI!D86</f>
        <v>0</v>
      </c>
    </row>
    <row r="87" spans="2:4" x14ac:dyDescent="0.25">
      <c r="B87" s="7" t="s">
        <v>118</v>
      </c>
      <c r="C87" s="24" t="s">
        <v>198</v>
      </c>
      <c r="D87" s="12">
        <f>PODACI!D87</f>
        <v>0</v>
      </c>
    </row>
    <row r="88" spans="2:4" x14ac:dyDescent="0.25">
      <c r="B88" s="7" t="s">
        <v>120</v>
      </c>
      <c r="C88" s="24" t="s">
        <v>199</v>
      </c>
      <c r="D88" s="8">
        <f>PODACI!D88</f>
        <v>0</v>
      </c>
    </row>
    <row r="89" spans="2:4" x14ac:dyDescent="0.25">
      <c r="B89" s="7" t="s">
        <v>122</v>
      </c>
      <c r="C89" s="24" t="s">
        <v>200</v>
      </c>
      <c r="D89" s="8">
        <f>PODACI!D89</f>
        <v>0</v>
      </c>
    </row>
    <row r="90" spans="2:4" x14ac:dyDescent="0.25">
      <c r="B90" s="7" t="s">
        <v>124</v>
      </c>
      <c r="C90" s="24" t="s">
        <v>201</v>
      </c>
      <c r="D90" s="8">
        <f>PODACI!D90</f>
        <v>0</v>
      </c>
    </row>
    <row r="92" spans="2:4" x14ac:dyDescent="0.25">
      <c r="C92" s="23"/>
    </row>
    <row r="94" spans="2:4" ht="15.75" thickBot="1" x14ac:dyDescent="0.3">
      <c r="C94" s="21" t="str">
        <f>PODACI!C94</f>
        <v>Željka Novak</v>
      </c>
      <c r="D94" s="52">
        <f>PODACI!D94</f>
        <v>43888</v>
      </c>
    </row>
    <row r="95" spans="2:4" ht="15.75" thickTop="1" x14ac:dyDescent="0.25">
      <c r="C95" s="22" t="s">
        <v>237</v>
      </c>
      <c r="D95" s="45" t="s">
        <v>144</v>
      </c>
    </row>
  </sheetData>
  <mergeCells count="9">
    <mergeCell ref="B57:D57"/>
    <mergeCell ref="B62:D62"/>
    <mergeCell ref="B83:D83"/>
    <mergeCell ref="B1:D1"/>
    <mergeCell ref="B4:D4"/>
    <mergeCell ref="B10:D10"/>
    <mergeCell ref="B34:D34"/>
    <mergeCell ref="B47:D47"/>
    <mergeCell ref="B52:D52"/>
  </mergeCells>
  <pageMargins left="0.7" right="0.7" top="0.75" bottom="0.75" header="0.3" footer="0.3"/>
  <pageSetup paperSize="9" scale="9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H14"/>
  <sheetViews>
    <sheetView zoomScale="145" zoomScaleNormal="145" workbookViewId="0">
      <selection activeCell="D14" sqref="D14"/>
    </sheetView>
  </sheetViews>
  <sheetFormatPr defaultColWidth="9.140625" defaultRowHeight="15" x14ac:dyDescent="0.25"/>
  <cols>
    <col min="1" max="1" width="2.7109375" style="3" customWidth="1"/>
    <col min="2" max="2" width="42.28515625" style="3" bestFit="1" customWidth="1"/>
    <col min="3" max="8" width="15.7109375" style="4" customWidth="1"/>
    <col min="9" max="16384" width="9.140625" style="3"/>
  </cols>
  <sheetData>
    <row r="1" spans="2:8" x14ac:dyDescent="0.25">
      <c r="B1" s="48" t="s">
        <v>256</v>
      </c>
      <c r="C1" s="48"/>
      <c r="D1" s="48"/>
      <c r="E1" s="48"/>
      <c r="F1" s="48"/>
      <c r="G1" s="48"/>
      <c r="H1" s="48"/>
    </row>
    <row r="2" spans="2:8" x14ac:dyDescent="0.25">
      <c r="C2" s="25"/>
      <c r="D2" s="25"/>
      <c r="E2" s="25"/>
      <c r="F2" s="25"/>
      <c r="G2" s="25"/>
      <c r="H2" s="25" t="s">
        <v>254</v>
      </c>
    </row>
    <row r="3" spans="2:8" x14ac:dyDescent="0.25">
      <c r="B3" s="46" t="s">
        <v>247</v>
      </c>
      <c r="C3" s="47"/>
      <c r="D3" s="47"/>
      <c r="E3" s="47"/>
      <c r="F3" s="47"/>
      <c r="G3" s="47"/>
      <c r="H3" s="47"/>
    </row>
    <row r="4" spans="2:8" x14ac:dyDescent="0.25">
      <c r="B4" s="49" t="s">
        <v>248</v>
      </c>
      <c r="C4" s="50">
        <v>2014</v>
      </c>
      <c r="D4" s="50">
        <f>C4+1</f>
        <v>2015</v>
      </c>
      <c r="E4" s="50">
        <f t="shared" ref="E4:H4" si="0">D4+1</f>
        <v>2016</v>
      </c>
      <c r="F4" s="50">
        <f t="shared" si="0"/>
        <v>2017</v>
      </c>
      <c r="G4" s="50">
        <f t="shared" si="0"/>
        <v>2018</v>
      </c>
      <c r="H4" s="50">
        <f t="shared" si="0"/>
        <v>2019</v>
      </c>
    </row>
    <row r="5" spans="2:8" x14ac:dyDescent="0.25">
      <c r="B5" s="49" t="s">
        <v>253</v>
      </c>
      <c r="C5" s="98" t="s">
        <v>255</v>
      </c>
      <c r="D5" s="98"/>
      <c r="E5" s="98"/>
      <c r="F5" s="98"/>
      <c r="G5" s="98"/>
      <c r="H5" s="98"/>
    </row>
    <row r="6" spans="2:8" x14ac:dyDescent="0.25">
      <c r="B6" s="1" t="s">
        <v>249</v>
      </c>
      <c r="C6" s="2">
        <f>'PRIJENOS GUBITKA'!C6</f>
        <v>0</v>
      </c>
      <c r="D6" s="2">
        <f>'PRIJENOS GUBITKA'!D6</f>
        <v>-2671819.85</v>
      </c>
      <c r="E6" s="2">
        <f>'PRIJENOS GUBITKA'!E6</f>
        <v>-9733277.5800000001</v>
      </c>
      <c r="F6" s="2">
        <f>'PRIJENOS GUBITKA'!F6</f>
        <v>-13548333.970000001</v>
      </c>
      <c r="G6" s="2">
        <f>'PRIJENOS GUBITKA'!G6</f>
        <v>-19193126.710000001</v>
      </c>
      <c r="H6" s="2">
        <f>'PRIJENOS GUBITKA'!H6</f>
        <v>-20058459.43</v>
      </c>
    </row>
    <row r="7" spans="2:8" x14ac:dyDescent="0.25">
      <c r="B7" s="1" t="s">
        <v>250</v>
      </c>
      <c r="C7" s="2">
        <f>'PRIJENOS GUBITKA'!C7</f>
        <v>0</v>
      </c>
      <c r="D7" s="2">
        <f>'PRIJENOS GUBITKA'!D7</f>
        <v>0</v>
      </c>
      <c r="E7" s="2">
        <f>'PRIJENOS GUBITKA'!E7</f>
        <v>0</v>
      </c>
      <c r="F7" s="2">
        <f>'PRIJENOS GUBITKA'!F7</f>
        <v>0</v>
      </c>
      <c r="G7" s="2">
        <f>'PRIJENOS GUBITKA'!G7</f>
        <v>0</v>
      </c>
      <c r="H7" s="2">
        <f>'PRIJENOS GUBITKA'!H7</f>
        <v>1858450.75</v>
      </c>
    </row>
    <row r="8" spans="2:8" x14ac:dyDescent="0.25">
      <c r="B8" s="1" t="s">
        <v>251</v>
      </c>
      <c r="C8" s="2">
        <f>'PRIJENOS GUBITKA'!C8</f>
        <v>-2671819.85</v>
      </c>
      <c r="D8" s="2">
        <f>'PRIJENOS GUBITKA'!D8</f>
        <v>-7061457.7300000004</v>
      </c>
      <c r="E8" s="2">
        <f>'PRIJENOS GUBITKA'!E8</f>
        <v>-3815056.39</v>
      </c>
      <c r="F8" s="2">
        <f>'PRIJENOS GUBITKA'!F8</f>
        <v>-5644792.7400000002</v>
      </c>
      <c r="G8" s="2">
        <f>'PRIJENOS GUBITKA'!G8</f>
        <v>-865332.72</v>
      </c>
      <c r="H8" s="2">
        <f>'PRIJENOS GUBITKA'!H8</f>
        <v>0</v>
      </c>
    </row>
    <row r="9" spans="2:8" x14ac:dyDescent="0.25">
      <c r="B9" s="1" t="s">
        <v>252</v>
      </c>
      <c r="C9" s="2">
        <f>'PRIJENOS GUBITKA'!C9</f>
        <v>-2671819.85</v>
      </c>
      <c r="D9" s="2">
        <f>'PRIJENOS GUBITKA'!D9</f>
        <v>-9733277.5800000001</v>
      </c>
      <c r="E9" s="2">
        <f>'PRIJENOS GUBITKA'!E9</f>
        <v>-13548333.970000001</v>
      </c>
      <c r="F9" s="2">
        <f>'PRIJENOS GUBITKA'!F9</f>
        <v>-19193126.710000001</v>
      </c>
      <c r="G9" s="2">
        <f>'PRIJENOS GUBITKA'!G9</f>
        <v>-20058459.43</v>
      </c>
      <c r="H9" s="2">
        <f>'PRIJENOS GUBITKA'!H9</f>
        <v>-18200008.68</v>
      </c>
    </row>
    <row r="10" spans="2:8" ht="5.0999999999999996" customHeight="1" x14ac:dyDescent="0.25">
      <c r="C10" s="3"/>
      <c r="E10" s="3"/>
      <c r="F10" s="3"/>
      <c r="G10" s="3"/>
      <c r="H10" s="3"/>
    </row>
    <row r="11" spans="2:8" x14ac:dyDescent="0.25">
      <c r="C11" s="23"/>
      <c r="E11" s="3"/>
      <c r="F11" s="3"/>
      <c r="G11" s="3"/>
      <c r="H11" s="3"/>
    </row>
    <row r="12" spans="2:8" x14ac:dyDescent="0.25">
      <c r="C12" s="3"/>
      <c r="E12" s="3"/>
      <c r="F12" s="3"/>
      <c r="G12" s="3"/>
      <c r="H12" s="3"/>
    </row>
    <row r="13" spans="2:8" ht="15.75" thickBot="1" x14ac:dyDescent="0.3">
      <c r="B13" s="99" t="str">
        <f>'PRIJENOS GUBITKA'!B13:C13</f>
        <v>Željka Novak</v>
      </c>
      <c r="C13" s="99"/>
      <c r="D13" s="53">
        <f>'PRIJENOS GUBITKA'!D13</f>
        <v>43888</v>
      </c>
      <c r="E13" s="3"/>
      <c r="F13" s="3"/>
      <c r="G13" s="3"/>
      <c r="H13" s="3"/>
    </row>
    <row r="14" spans="2:8" ht="15.75" thickTop="1" x14ac:dyDescent="0.25">
      <c r="B14" s="100" t="s">
        <v>237</v>
      </c>
      <c r="C14" s="100"/>
      <c r="D14" s="45" t="s">
        <v>144</v>
      </c>
      <c r="E14" s="3"/>
      <c r="F14" s="3"/>
      <c r="G14" s="3"/>
      <c r="H14" s="3"/>
    </row>
  </sheetData>
  <mergeCells count="3">
    <mergeCell ref="C5:H5"/>
    <mergeCell ref="B13:C13"/>
    <mergeCell ref="B14:C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2</vt:i4>
      </vt:variant>
    </vt:vector>
  </HeadingPairs>
  <TitlesOfParts>
    <vt:vector size="8" baseType="lpstr">
      <vt:lpstr>NASLOVNICA</vt:lpstr>
      <vt:lpstr>PODACI</vt:lpstr>
      <vt:lpstr>PRIJENOS GUBITKA</vt:lpstr>
      <vt:lpstr>FRONT PAGE</vt:lpstr>
      <vt:lpstr>DATA</vt:lpstr>
      <vt:lpstr>LOSS CARRIED FORWARD</vt:lpstr>
      <vt:lpstr>DATA!Podrucje_ispisa</vt:lpstr>
      <vt:lpstr>PODACI!Podrucje_ispisa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2021-01-11T07:24:09Z</dcterms:modified>
</cp:coreProperties>
</file>