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ak\Desktop\"/>
    </mc:Choice>
  </mc:AlternateContent>
  <xr:revisionPtr revIDLastSave="0" documentId="13_ncr:1_{51651F53-A36F-4B70-AD5A-0D34A82CBE86}" xr6:coauthVersionLast="47" xr6:coauthVersionMax="47" xr10:uidLastSave="{00000000-0000-0000-0000-000000000000}"/>
  <bookViews>
    <workbookView xWindow="-108" yWindow="-108" windowWidth="41496" windowHeight="16896" xr2:uid="{883A6106-BD37-4EE6-84C7-8E0D3FD5DC1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N10" i="1"/>
  <c r="O10" i="1" s="1"/>
  <c r="O21" i="1" s="1"/>
  <c r="H10" i="1"/>
  <c r="O18" i="1"/>
  <c r="O17" i="1"/>
  <c r="O16" i="1"/>
  <c r="O15" i="1"/>
  <c r="O14" i="1"/>
  <c r="O13" i="1"/>
  <c r="O12" i="1"/>
  <c r="O11" i="1"/>
  <c r="O9" i="1"/>
  <c r="H9" i="1"/>
  <c r="P10" i="1"/>
  <c r="P11" i="1"/>
  <c r="P12" i="1"/>
  <c r="P13" i="1"/>
  <c r="P14" i="1"/>
  <c r="P15" i="1"/>
  <c r="P16" i="1"/>
  <c r="P17" i="1"/>
  <c r="P18" i="1"/>
  <c r="L18" i="1"/>
  <c r="L17" i="1"/>
  <c r="L16" i="1"/>
  <c r="L15" i="1"/>
  <c r="L14" i="1"/>
  <c r="L13" i="1"/>
  <c r="L12" i="1"/>
  <c r="L11" i="1"/>
  <c r="L10" i="1"/>
  <c r="L9" i="1"/>
  <c r="N9" i="1" s="1"/>
  <c r="P9" i="1"/>
  <c r="G10" i="1"/>
  <c r="G11" i="1"/>
  <c r="G12" i="1"/>
  <c r="G13" i="1"/>
  <c r="G14" i="1"/>
  <c r="G15" i="1"/>
  <c r="G16" i="1"/>
  <c r="G17" i="1"/>
  <c r="G18" i="1"/>
  <c r="M19" i="1"/>
  <c r="G9" i="1"/>
  <c r="N19" i="1" l="1"/>
  <c r="H19" i="1"/>
  <c r="L19" i="1"/>
  <c r="G19" i="1"/>
  <c r="O23" i="1" l="1"/>
  <c r="O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Dubravka Kopun (ml.)</author>
  </authors>
  <commentList>
    <comment ref="D23" authorId="0" shapeId="0" xr:uid="{EA289C3A-C971-49B8-B422-D98E42C44C23}">
      <text>
        <r>
          <rPr>
            <b/>
            <sz val="9"/>
            <color indexed="81"/>
            <rFont val="Segoe UI"/>
            <family val="2"/>
          </rPr>
          <t xml:space="preserve">KOPUN Group:
</t>
        </r>
        <r>
          <rPr>
            <sz val="9"/>
            <color indexed="81"/>
            <rFont val="Segoe UI"/>
            <family val="2"/>
          </rPr>
          <t xml:space="preserve">Upisati stopu prireza za poreznog obveznika
</t>
        </r>
      </text>
    </comment>
  </commentList>
</comments>
</file>

<file path=xl/sharedStrings.xml><?xml version="1.0" encoding="utf-8"?>
<sst xmlns="http://schemas.openxmlformats.org/spreadsheetml/2006/main" count="42" uniqueCount="39">
  <si>
    <t>Porezni obveznik:</t>
  </si>
  <si>
    <t>OIB:</t>
  </si>
  <si>
    <t>Adresa:</t>
  </si>
  <si>
    <t>Grad:</t>
  </si>
  <si>
    <t>Evidencija o stečenoj i otuđenoj financijskoj imovini</t>
  </si>
  <si>
    <t>R. br.</t>
  </si>
  <si>
    <t>Datum stjecanja:</t>
  </si>
  <si>
    <t>Opis transakcije:</t>
  </si>
  <si>
    <t>UKUPNA nabavna vrijednost:</t>
  </si>
  <si>
    <t>Količina stjecanja:</t>
  </si>
  <si>
    <t>Količina otuđenja:</t>
  </si>
  <si>
    <t>Datum otuđenja:</t>
  </si>
  <si>
    <t>Jedinična cijena:</t>
  </si>
  <si>
    <t>UKUPNA prodajna vrijednost:</t>
  </si>
  <si>
    <t>Dodatni troškovi otuđenja:</t>
  </si>
  <si>
    <t>Dobit / gubitak od otuđenja: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</si>
  <si>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</si>
  <si>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</si>
  <si>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</si>
  <si>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</si>
  <si>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</si>
  <si>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</si>
  <si>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</si>
  <si>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</si>
  <si>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</si>
  <si>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</si>
  <si>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UKUPNO:</t>
  </si>
  <si>
    <r>
      <rPr>
        <u/>
        <sz val="10"/>
        <color theme="1"/>
        <rFont val="Bahnschrift Light"/>
        <family val="2"/>
      </rPr>
      <t>Napomena:</t>
    </r>
    <r>
      <rPr>
        <sz val="10"/>
        <color theme="1"/>
        <rFont val="Bahnschrift Light"/>
        <family val="2"/>
      </rPr>
      <t xml:space="preserve"> Podaci se upisuju u žute ćelije.</t>
    </r>
  </si>
  <si>
    <t>Bitcoin</t>
  </si>
  <si>
    <t>UKUPNO oporezive transakcije:</t>
  </si>
  <si>
    <t>direktna kupovina</t>
  </si>
  <si>
    <t>Porezni tretman:</t>
  </si>
  <si>
    <t>Vrsta financijske imovine:</t>
  </si>
  <si>
    <t>Porez na dohodak od kapitala (10%)</t>
  </si>
  <si>
    <t>Prirez</t>
  </si>
  <si>
    <t>UKUPNA nabavna vrijednost u HRK:</t>
  </si>
  <si>
    <t>UKUPNA prodajna vrijednost i troškovi otuđenja u HRK:</t>
  </si>
  <si>
    <t>Za preračun iz USD u HRK koristi se srednji tečaj HNB-a na dan transakcije. Povijesni tečajevi dostupni su na sljedećoj web-stranici:</t>
  </si>
  <si>
    <t xml:space="preserve">https://www.hnb.hr/temeljne-funkcije/monetarna-politika/tecajna-lista/tecajna-lista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</si>
</sst>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USD]_-;\-* #,##0.00\ [$USD]_-;_-* &quot;-&quot;??\ [$USD]_-;_-@_-"/>
    <numFmt numFmtId="165" formatCode="_-* #,##0.00\ [$kn-41A]_-;\-* #,##0.00\ [$kn-41A]_-;_-* &quot;-&quot;??\ [$kn-41A]_-;_-@_-"/>
  </numFmts>
  <fonts count="9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0"/>
      <color theme="1"/>
      <name val="Bahnschrift Light"/>
      <family val="2"/>
    </font>
    <font>
      <u/>
      <sz val="10"/>
      <color theme="10"/>
      <name val="Tahoma"/>
      <family val="2"/>
      <charset val="238"/>
    </font>
    <font>
      <b/>
      <u/>
      <sz val="12"/>
      <color theme="1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Alignment="1">
      <alignment vertical="center" wrapText="1"/>
    </xf>
    <xf numFmtId="14" fontId="2" fillId="2" borderId="0" xfId="0" applyNumberFormat="1" applyFont="1" applyFill="1" applyAlignment="1">
      <alignment vertical="center" wrapText="1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9" fontId="2" fillId="2" borderId="1" xfId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2" fillId="0" borderId="0" xfId="0" applyNumberFormat="1" applyFont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0" xfId="0" applyNumberFormat="1" applyFont="1" applyFill="1" applyAlignment="1">
      <alignment vertical="center" wrapText="1"/>
    </xf>
    <xf numFmtId="0" fontId="7" fillId="0" borderId="0" xfId="2" applyAlignment="1">
      <alignment vertical="center"/>
    </xf>
    <xf numFmtId="0" fontId="8" fillId="0" borderId="0" xfId="0" applyFont="1" applyAlignment="1">
      <alignment horizontal="center" vertical="center"/>
    </xf>
  </cellXfs>
  <cellStyles count="3">
    <cellStyle name="Hiperveza" xfId="2" builtinId="8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nb.hr/temeljne-funkcije/monetarna-politika/tecajna-lista/tecajna-list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C1E5-CA4A-4732-A217-6A0D160D6CFA}">
  <sheetPr>
    <pageSetUpPr fitToPage="1"/>
  </sheetPr>
  <dimension ref="A1:P26"/>
  <sheetViews>
    <sheetView tabSelected="1" workbookViewId="0">
      <selection activeCell="A6" sqref="A6:P6"/>
    </sheetView>
  </sheetViews>
  <sheetFormatPr defaultRowHeight="13.2" x14ac:dyDescent="0.25"/>
  <cols>
    <col min="1" max="1" width="7" style="1" customWidth="1"/>
    <col min="2" max="2" width="15.109375" style="1" customWidth="1"/>
    <col min="3" max="3" width="13.5546875" style="1" customWidth="1"/>
    <col min="4" max="4" width="16" style="1" bestFit="1" customWidth="1"/>
    <col min="5" max="5" width="11.6640625" style="1" customWidth="1"/>
    <col min="6" max="6" width="14.21875" style="1" bestFit="1" customWidth="1"/>
    <col min="7" max="7" width="14.5546875" style="1" bestFit="1" customWidth="1"/>
    <col min="8" max="8" width="14.5546875" style="1" customWidth="1"/>
    <col min="9" max="9" width="10.33203125" style="1" customWidth="1"/>
    <col min="10" max="10" width="10.5546875" style="1" customWidth="1"/>
    <col min="11" max="11" width="14.21875" style="1" bestFit="1" customWidth="1"/>
    <col min="12" max="12" width="13.88671875" style="1" bestFit="1" customWidth="1"/>
    <col min="13" max="13" width="12.21875" style="1" customWidth="1"/>
    <col min="14" max="14" width="14.109375" style="1" bestFit="1" customWidth="1"/>
    <col min="15" max="15" width="15.44140625" style="1" bestFit="1" customWidth="1"/>
    <col min="16" max="16" width="21.33203125" style="1" bestFit="1" customWidth="1"/>
    <col min="17" max="16384" width="8.88671875" style="1"/>
  </cols>
  <sheetData>
    <row r="1" spans="1:16" x14ac:dyDescent="0.25">
      <c r="A1" s="23" t="s">
        <v>0</v>
      </c>
      <c r="B1" s="23"/>
      <c r="C1" s="22"/>
      <c r="D1" s="22"/>
      <c r="E1" s="22"/>
      <c r="F1" s="3"/>
    </row>
    <row r="2" spans="1:16" x14ac:dyDescent="0.25">
      <c r="A2" s="23" t="s">
        <v>1</v>
      </c>
      <c r="B2" s="23"/>
      <c r="C2" s="22"/>
      <c r="D2" s="22"/>
      <c r="E2" s="22"/>
      <c r="F2" s="3"/>
    </row>
    <row r="3" spans="1:16" x14ac:dyDescent="0.25">
      <c r="A3" s="23" t="s">
        <v>2</v>
      </c>
      <c r="B3" s="23"/>
      <c r="C3" s="22"/>
      <c r="D3" s="22"/>
      <c r="E3" s="22"/>
      <c r="F3" s="3"/>
    </row>
    <row r="4" spans="1:16" x14ac:dyDescent="0.25">
      <c r="A4" s="23" t="s">
        <v>3</v>
      </c>
      <c r="B4" s="23"/>
      <c r="C4" s="22"/>
      <c r="D4" s="22"/>
      <c r="E4" s="22"/>
      <c r="F4" s="3"/>
    </row>
    <row r="6" spans="1:16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6" s="2" customFormat="1" ht="79.8" thickBot="1" x14ac:dyDescent="0.3">
      <c r="A8" s="5" t="s">
        <v>5</v>
      </c>
      <c r="B8" s="5" t="s">
        <v>32</v>
      </c>
      <c r="C8" s="5" t="s">
        <v>6</v>
      </c>
      <c r="D8" s="5" t="s">
        <v>7</v>
      </c>
      <c r="E8" s="5" t="s">
        <v>9</v>
      </c>
      <c r="F8" s="5" t="s">
        <v>12</v>
      </c>
      <c r="G8" s="5" t="s">
        <v>8</v>
      </c>
      <c r="H8" s="5" t="s">
        <v>35</v>
      </c>
      <c r="I8" s="5" t="s">
        <v>11</v>
      </c>
      <c r="J8" s="5" t="s">
        <v>10</v>
      </c>
      <c r="K8" s="5" t="s">
        <v>12</v>
      </c>
      <c r="L8" s="5" t="s">
        <v>13</v>
      </c>
      <c r="M8" s="5" t="s">
        <v>14</v>
      </c>
      <c r="N8" s="5" t="s">
        <v>36</v>
      </c>
      <c r="O8" s="5" t="s">
        <v>15</v>
      </c>
      <c r="P8" s="5" t="s">
        <v>31</v>
      </c>
    </row>
    <row r="9" spans="1:16" s="2" customFormat="1" ht="13.8" thickTop="1" x14ac:dyDescent="0.25">
      <c r="A9" s="2" t="s">
        <v>16</v>
      </c>
      <c r="B9" s="11" t="s">
        <v>28</v>
      </c>
      <c r="C9" s="12">
        <v>43206</v>
      </c>
      <c r="D9" s="11" t="s">
        <v>30</v>
      </c>
      <c r="E9" s="13">
        <v>0.5</v>
      </c>
      <c r="F9" s="15">
        <v>35000</v>
      </c>
      <c r="G9" s="16">
        <f>E9*F9</f>
        <v>17500</v>
      </c>
      <c r="H9" s="26">
        <f>17500*6.5</f>
        <v>113750</v>
      </c>
      <c r="I9" s="12">
        <v>44436</v>
      </c>
      <c r="J9" s="13">
        <v>0.5</v>
      </c>
      <c r="K9" s="15">
        <v>42000</v>
      </c>
      <c r="L9" s="16">
        <f>J9*K9</f>
        <v>21000</v>
      </c>
      <c r="M9" s="15">
        <v>50</v>
      </c>
      <c r="N9" s="26">
        <f>(L9+M9)*6.5</f>
        <v>136825</v>
      </c>
      <c r="O9" s="24">
        <f>N9-H9</f>
        <v>23075</v>
      </c>
      <c r="P9" s="14" t="str">
        <f>IF(I9-C9&gt;730,"neoporeziva transakcija", "oporeziva transakcija")</f>
        <v>neoporeziva transakcija</v>
      </c>
    </row>
    <row r="10" spans="1:16" s="2" customFormat="1" x14ac:dyDescent="0.25">
      <c r="A10" s="2" t="s">
        <v>17</v>
      </c>
      <c r="B10" s="11" t="s">
        <v>28</v>
      </c>
      <c r="C10" s="12">
        <v>44228</v>
      </c>
      <c r="D10" s="11" t="s">
        <v>30</v>
      </c>
      <c r="E10" s="13">
        <v>0.1</v>
      </c>
      <c r="F10" s="15">
        <v>32000</v>
      </c>
      <c r="G10" s="16">
        <f t="shared" ref="G10:G18" si="0">E10*F10</f>
        <v>3200</v>
      </c>
      <c r="H10" s="26">
        <f>3200*6.8</f>
        <v>21760</v>
      </c>
      <c r="I10" s="12">
        <v>44392</v>
      </c>
      <c r="J10" s="13">
        <v>0.1</v>
      </c>
      <c r="K10" s="15">
        <v>40000</v>
      </c>
      <c r="L10" s="16">
        <f t="shared" ref="L10:L18" si="1">J10*K10</f>
        <v>4000</v>
      </c>
      <c r="M10" s="15">
        <v>20</v>
      </c>
      <c r="N10" s="26">
        <f>4020*6.25</f>
        <v>25125</v>
      </c>
      <c r="O10" s="24">
        <f t="shared" ref="O10:O18" si="2">N10-H10</f>
        <v>3365</v>
      </c>
      <c r="P10" s="14" t="str">
        <f t="shared" ref="P10:P18" si="3">IF(I10-C10&gt;730,"neoporeziva transakcija", "oporeziva transakcija")</f>
        <v>oporeziva transakcija</v>
      </c>
    </row>
    <row r="11" spans="1:16" s="2" customFormat="1" x14ac:dyDescent="0.25">
      <c r="A11" s="2" t="s">
        <v>18</v>
      </c>
      <c r="B11" s="11"/>
      <c r="C11" s="12"/>
      <c r="D11" s="11"/>
      <c r="E11" s="13"/>
      <c r="F11" s="15"/>
      <c r="G11" s="16">
        <f t="shared" si="0"/>
        <v>0</v>
      </c>
      <c r="H11" s="26"/>
      <c r="I11" s="12"/>
      <c r="J11" s="13"/>
      <c r="K11" s="15"/>
      <c r="L11" s="16">
        <f t="shared" si="1"/>
        <v>0</v>
      </c>
      <c r="M11" s="15"/>
      <c r="N11" s="26"/>
      <c r="O11" s="24">
        <f t="shared" si="2"/>
        <v>0</v>
      </c>
      <c r="P11" s="14" t="str">
        <f t="shared" si="3"/>
        <v>oporeziva transakcija</v>
      </c>
    </row>
    <row r="12" spans="1:16" s="2" customFormat="1" x14ac:dyDescent="0.25">
      <c r="A12" s="2" t="s">
        <v>19</v>
      </c>
      <c r="B12" s="11"/>
      <c r="C12" s="12"/>
      <c r="D12" s="11"/>
      <c r="E12" s="13"/>
      <c r="F12" s="15"/>
      <c r="G12" s="16">
        <f t="shared" si="0"/>
        <v>0</v>
      </c>
      <c r="H12" s="26"/>
      <c r="I12" s="12"/>
      <c r="J12" s="13"/>
      <c r="K12" s="15"/>
      <c r="L12" s="16">
        <f t="shared" si="1"/>
        <v>0</v>
      </c>
      <c r="M12" s="15"/>
      <c r="N12" s="26"/>
      <c r="O12" s="24">
        <f t="shared" si="2"/>
        <v>0</v>
      </c>
      <c r="P12" s="14" t="str">
        <f t="shared" si="3"/>
        <v>oporeziva transakcija</v>
      </c>
    </row>
    <row r="13" spans="1:16" s="2" customFormat="1" x14ac:dyDescent="0.25">
      <c r="A13" s="2" t="s">
        <v>20</v>
      </c>
      <c r="B13" s="11"/>
      <c r="C13" s="12"/>
      <c r="D13" s="11"/>
      <c r="E13" s="13"/>
      <c r="F13" s="15"/>
      <c r="G13" s="16">
        <f t="shared" si="0"/>
        <v>0</v>
      </c>
      <c r="H13" s="26"/>
      <c r="I13" s="12"/>
      <c r="J13" s="13"/>
      <c r="K13" s="15"/>
      <c r="L13" s="16">
        <f t="shared" si="1"/>
        <v>0</v>
      </c>
      <c r="M13" s="15"/>
      <c r="N13" s="26"/>
      <c r="O13" s="24">
        <f t="shared" si="2"/>
        <v>0</v>
      </c>
      <c r="P13" s="14" t="str">
        <f t="shared" si="3"/>
        <v>oporeziva transakcija</v>
      </c>
    </row>
    <row r="14" spans="1:16" s="2" customFormat="1" x14ac:dyDescent="0.25">
      <c r="A14" s="2" t="s">
        <v>21</v>
      </c>
      <c r="B14" s="11"/>
      <c r="C14" s="12"/>
      <c r="D14" s="11"/>
      <c r="E14" s="13"/>
      <c r="F14" s="15"/>
      <c r="G14" s="16">
        <f t="shared" si="0"/>
        <v>0</v>
      </c>
      <c r="H14" s="26"/>
      <c r="I14" s="12"/>
      <c r="J14" s="13"/>
      <c r="K14" s="15"/>
      <c r="L14" s="16">
        <f t="shared" si="1"/>
        <v>0</v>
      </c>
      <c r="M14" s="15"/>
      <c r="N14" s="26"/>
      <c r="O14" s="24">
        <f t="shared" si="2"/>
        <v>0</v>
      </c>
      <c r="P14" s="14" t="str">
        <f t="shared" si="3"/>
        <v>oporeziva transakcija</v>
      </c>
    </row>
    <row r="15" spans="1:16" s="2" customFormat="1" x14ac:dyDescent="0.25">
      <c r="A15" s="2" t="s">
        <v>22</v>
      </c>
      <c r="B15" s="11"/>
      <c r="C15" s="12"/>
      <c r="D15" s="11"/>
      <c r="E15" s="13"/>
      <c r="F15" s="15"/>
      <c r="G15" s="16">
        <f t="shared" si="0"/>
        <v>0</v>
      </c>
      <c r="H15" s="26"/>
      <c r="I15" s="12"/>
      <c r="J15" s="13"/>
      <c r="K15" s="15"/>
      <c r="L15" s="16">
        <f t="shared" si="1"/>
        <v>0</v>
      </c>
      <c r="M15" s="15"/>
      <c r="N15" s="26"/>
      <c r="O15" s="24">
        <f t="shared" si="2"/>
        <v>0</v>
      </c>
      <c r="P15" s="14" t="str">
        <f t="shared" si="3"/>
        <v>oporeziva transakcija</v>
      </c>
    </row>
    <row r="16" spans="1:16" s="2" customFormat="1" x14ac:dyDescent="0.25">
      <c r="A16" s="2" t="s">
        <v>23</v>
      </c>
      <c r="B16" s="11"/>
      <c r="C16" s="12"/>
      <c r="D16" s="11"/>
      <c r="E16" s="13"/>
      <c r="F16" s="15"/>
      <c r="G16" s="16">
        <f t="shared" si="0"/>
        <v>0</v>
      </c>
      <c r="H16" s="26"/>
      <c r="I16" s="12"/>
      <c r="J16" s="13"/>
      <c r="K16" s="15"/>
      <c r="L16" s="16">
        <f t="shared" si="1"/>
        <v>0</v>
      </c>
      <c r="M16" s="15"/>
      <c r="N16" s="26"/>
      <c r="O16" s="24">
        <f t="shared" si="2"/>
        <v>0</v>
      </c>
      <c r="P16" s="14" t="str">
        <f t="shared" si="3"/>
        <v>oporeziva transakcija</v>
      </c>
    </row>
    <row r="17" spans="1:16" s="2" customFormat="1" x14ac:dyDescent="0.25">
      <c r="A17" s="2" t="s">
        <v>24</v>
      </c>
      <c r="B17" s="11"/>
      <c r="C17" s="12"/>
      <c r="D17" s="11"/>
      <c r="E17" s="13"/>
      <c r="F17" s="15"/>
      <c r="G17" s="16">
        <f t="shared" si="0"/>
        <v>0</v>
      </c>
      <c r="H17" s="26"/>
      <c r="I17" s="12"/>
      <c r="J17" s="13"/>
      <c r="K17" s="15"/>
      <c r="L17" s="16">
        <f t="shared" si="1"/>
        <v>0</v>
      </c>
      <c r="M17" s="15"/>
      <c r="N17" s="26"/>
      <c r="O17" s="24">
        <f t="shared" si="2"/>
        <v>0</v>
      </c>
      <c r="P17" s="14" t="str">
        <f t="shared" si="3"/>
        <v>oporeziva transakcija</v>
      </c>
    </row>
    <row r="18" spans="1:16" s="2" customFormat="1" x14ac:dyDescent="0.25">
      <c r="A18" s="2" t="s">
        <v>25</v>
      </c>
      <c r="B18" s="11"/>
      <c r="C18" s="12"/>
      <c r="D18" s="11"/>
      <c r="E18" s="13"/>
      <c r="F18" s="15"/>
      <c r="G18" s="16">
        <f t="shared" si="0"/>
        <v>0</v>
      </c>
      <c r="H18" s="26"/>
      <c r="I18" s="12"/>
      <c r="J18" s="13"/>
      <c r="K18" s="15"/>
      <c r="L18" s="16">
        <f t="shared" si="1"/>
        <v>0</v>
      </c>
      <c r="M18" s="15"/>
      <c r="N18" s="26"/>
      <c r="O18" s="24">
        <f t="shared" si="2"/>
        <v>0</v>
      </c>
      <c r="P18" s="14" t="str">
        <f t="shared" si="3"/>
        <v>oporeziva transakcija</v>
      </c>
    </row>
    <row r="19" spans="1:16" ht="13.8" thickBot="1" x14ac:dyDescent="0.3">
      <c r="A19" s="4"/>
      <c r="B19" s="4" t="s">
        <v>26</v>
      </c>
      <c r="C19" s="4"/>
      <c r="D19" s="4"/>
      <c r="E19" s="6"/>
      <c r="F19" s="17"/>
      <c r="G19" s="18">
        <f>SUM(G9:G18)</f>
        <v>20700</v>
      </c>
      <c r="H19" s="25">
        <f>SUM(H9:H18)</f>
        <v>135510</v>
      </c>
      <c r="I19" s="4"/>
      <c r="J19" s="4"/>
      <c r="K19" s="4"/>
      <c r="L19" s="7">
        <f>SUM(L9:L18)</f>
        <v>25000</v>
      </c>
      <c r="M19" s="18">
        <f>SUM(M9:M18)</f>
        <v>70</v>
      </c>
      <c r="N19" s="25">
        <f>SUM(N9:N18)</f>
        <v>161950</v>
      </c>
      <c r="O19" s="25">
        <f>SUM(O9:O18)</f>
        <v>26440</v>
      </c>
      <c r="P19" s="7"/>
    </row>
    <row r="20" spans="1:16" ht="13.8" thickTop="1" x14ac:dyDescent="0.25"/>
    <row r="21" spans="1:16" ht="13.8" thickBot="1" x14ac:dyDescent="0.3">
      <c r="A21" s="8"/>
      <c r="B21" s="4" t="s">
        <v>29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20">
        <f>SUMIF(P9:P18,"oporeziva transakcija",O9:O18)</f>
        <v>3365</v>
      </c>
    </row>
    <row r="22" spans="1:16" ht="14.4" thickTop="1" thickBot="1" x14ac:dyDescent="0.3">
      <c r="A22" s="8"/>
      <c r="B22" s="4" t="s">
        <v>33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20">
        <f>O21*0.1</f>
        <v>336.5</v>
      </c>
    </row>
    <row r="23" spans="1:16" ht="14.4" thickTop="1" thickBot="1" x14ac:dyDescent="0.3">
      <c r="A23" s="8"/>
      <c r="B23" s="4" t="s">
        <v>34</v>
      </c>
      <c r="C23" s="8"/>
      <c r="D23" s="21">
        <v>0.18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20">
        <f>O22*D23</f>
        <v>60.57</v>
      </c>
    </row>
    <row r="24" spans="1:16" ht="13.8" thickTop="1" x14ac:dyDescent="0.25">
      <c r="A24" s="9"/>
      <c r="B24" s="1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9"/>
    </row>
    <row r="25" spans="1:16" x14ac:dyDescent="0.25">
      <c r="A25" s="1" t="s">
        <v>27</v>
      </c>
    </row>
    <row r="26" spans="1:16" x14ac:dyDescent="0.25">
      <c r="A26" s="1" t="s">
        <v>37</v>
      </c>
      <c r="J26" s="27" t="s">
        <v>38</v>
      </c>
    </row>
  </sheetData>
  <mergeCells count="9">
    <mergeCell ref="C1:E1"/>
    <mergeCell ref="C2:E2"/>
    <mergeCell ref="C3:E3"/>
    <mergeCell ref="C4:E4"/>
    <mergeCell ref="A6:P6"/>
    <mergeCell ref="A1:B1"/>
    <mergeCell ref="A2:B2"/>
    <mergeCell ref="A3:B3"/>
    <mergeCell ref="A4:B4"/>
  </mergeCells>
  <hyperlinks>
    <hyperlink ref="J26" r:id="rId1" xr:uid="{A5881CEC-035D-4E5E-863E-BED5BC6E74B3}"/>
  </hyperlinks>
  <pageMargins left="0.39370078740157483" right="0.23622047244094491" top="0.74803149606299213" bottom="0.74803149606299213" header="0.31496062992125984" footer="0.31496062992125984"/>
  <pageSetup scale="63" orientation="landscape" r:id="rId2"/>
  <headerFooter>
    <oddHeader>&amp;L&amp;G</oddHeader>
    <oddFooter>Stranica &amp;P od &amp;N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Kopun (ml.)</dc:creator>
  <cp:lastModifiedBy>Dubravka Kopun (ml.)</cp:lastModifiedBy>
  <cp:lastPrinted>2022-01-18T09:54:29Z</cp:lastPrinted>
  <dcterms:created xsi:type="dcterms:W3CDTF">2022-01-14T14:07:28Z</dcterms:created>
  <dcterms:modified xsi:type="dcterms:W3CDTF">2022-01-18T09:54:38Z</dcterms:modified>
</cp:coreProperties>
</file>